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Корректировка 31.08.26\"/>
    </mc:Choice>
  </mc:AlternateContent>
  <bookViews>
    <workbookView xWindow="0" yWindow="0" windowWidth="27780" windowHeight="11910" activeTab="1"/>
  </bookViews>
  <sheets>
    <sheet name="ТС. Т-ТЭ | ТСО" sheetId="1" r:id="rId1"/>
    <sheet name="Предложение" sheetId="2" r:id="rId2"/>
  </sheets>
  <externalReferences>
    <externalReference r:id="rId3"/>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B">'ТС. Т-ТЭ | ТСО'!$58:$60</definedName>
    <definedName name="BLOCK_NOTE_R_TARIFF_B">'ТС. Т-ТЭ | ТСО'!$61:$64</definedName>
    <definedName name="BLOCK_TABLE_P_TARIFF_B">'ТС. Т-ТЭ | ТСО'!$28:$32</definedName>
    <definedName name="BLOCK_TABLE_R_TARIFF_B">'ТС. Т-ТЭ | ТСО'!$33:$35</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ver_HEAT_TARIFF_B">'ТС. Т-ТЭ | ТСО'!$V:$AC</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Предложение!$L$87</definedName>
    <definedName name="OFFER_METHOD">[1]Предложение!$K$24:$K$85</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Предложение!$278:$280</definedName>
    <definedName name="OFFER_TARIFF_A_COLDVSNA_1">Предложение!$53:$55</definedName>
    <definedName name="OFFER_TARIFF_A_COLDVSNA_2">Предложение!$118:$120</definedName>
    <definedName name="OFFER_TARIFF_A_COLDVSNA_3">Предложение!$181:$183</definedName>
    <definedName name="OFFER_TARIFF_A_COLDVSNA_4">Предложение!$244:$246</definedName>
    <definedName name="OFFER_TARIFF_A_COLDVSNA_5">Предложение!$307:$309</definedName>
    <definedName name="OFFER_TARIFF_A_HOTVSNA_1">Предложение!$68:$70</definedName>
    <definedName name="OFFER_TARIFF_A_HOTVSNA_2">Предложение!$133:$135</definedName>
    <definedName name="OFFER_TARIFF_A_HOTVSNA_3">Предложение!$196:$198</definedName>
    <definedName name="OFFER_TARIFF_A_HOTVSNA_4">Предложение!$259:$261</definedName>
    <definedName name="OFFER_TARIFF_A_HOTVSNA_5">Предложение!$322:$324</definedName>
    <definedName name="OFFER_TARIFF_A_VOTV_1">Предложение!$77:$79</definedName>
    <definedName name="OFFER_TARIFF_A_VOTV_2">Предложение!$142:$144</definedName>
    <definedName name="OFFER_TARIFF_A_VOTV_3">Предложение!$205:$207</definedName>
    <definedName name="OFFER_TARIFF_A_VOTV_4">Предложение!$268:$270</definedName>
    <definedName name="OFFER_TARIFF_A_VOTV_5">Предложение!$331:$333</definedName>
    <definedName name="OFFER_TARIFF_B_1">Предложение!$27:$31</definedName>
    <definedName name="OFFER_TARIFF_B_2">Предложение!$92:$96</definedName>
    <definedName name="OFFER_TARIFF_B_3">Предложение!$155:$159</definedName>
    <definedName name="OFFER_TARIFF_B_4">Предложение!$218:$222</definedName>
    <definedName name="OFFER_TARIFF_B_5">Предложение!$281:$285</definedName>
    <definedName name="OFFER_TARIFF_B_COLDVSNA_1">Предложение!$56:$58</definedName>
    <definedName name="OFFER_TARIFF_B_COLDVSNA_2">Предложение!$121:$123</definedName>
    <definedName name="OFFER_TARIFF_B_COLDVSNA_3">Предложение!$184:$186</definedName>
    <definedName name="OFFER_TARIFF_B_COLDVSNA_4">Предложение!$247:$249</definedName>
    <definedName name="OFFER_TARIFF_B_COLDVSNA_5">Предложение!$310:$312</definedName>
    <definedName name="OFFER_TARIFF_B_HOTVSNA_1">Предложение!$71:$73</definedName>
    <definedName name="OFFER_TARIFF_B_HOTVSNA_2">Предложение!$136:$138</definedName>
    <definedName name="OFFER_TARIFF_B_HOTVSNA_3">Предложение!$199:$201</definedName>
    <definedName name="OFFER_TARIFF_B_HOTVSNA_4">Предложение!$262:$264</definedName>
    <definedName name="OFFER_TARIFF_B_HOTVSNA_5">Предложение!$325:$327</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Предложение!$271:$273</definedName>
    <definedName name="OFFER_TARIFF_B_VOTV_5">Предложение!$334:$336</definedName>
    <definedName name="OFFER_TARIFF_C_1">Предложение!$32:$34</definedName>
    <definedName name="OFFER_TARIFF_C_2">Предложение!$97:$99</definedName>
    <definedName name="OFFER_TARIFF_C_3">Предложение!$160:$162</definedName>
    <definedName name="OFFER_TARIFF_C_4">Предложение!$223:$225</definedName>
    <definedName name="OFFER_TARIFF_C_5">Предложение!$286:$288</definedName>
    <definedName name="OFFER_TARIFF_C_COLDVSNA_1">Предложение!$59:$61</definedName>
    <definedName name="OFFER_TARIFF_C_COLDVSNA_2">Предложение!$124:$126</definedName>
    <definedName name="OFFER_TARIFF_C_COLDVSNA_3">Предложение!$187:$189</definedName>
    <definedName name="OFFER_TARIFF_C_COLDVSNA_4">Предложение!$250:$252</definedName>
    <definedName name="OFFER_TARIFF_C_COLDVSNA_5">Предложение!$313:$315</definedName>
    <definedName name="OFFER_TARIFF_C_HOTVSNA_1">Предложение!$74:$76</definedName>
    <definedName name="OFFER_TARIFF_C_HOTVSNA_2">Предложение!$139:$141</definedName>
    <definedName name="OFFER_TARIFF_C_HOTVSNA_3">Предложение!$202:$204</definedName>
    <definedName name="OFFER_TARIFF_C_HOTVSNA_4">Предложение!$265:$267</definedName>
    <definedName name="OFFER_TARIFF_C_HOTVSNA_5">Предложение!$328:$330</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Предложение!$274:$276</definedName>
    <definedName name="OFFER_TARIFF_C_VOTV_5">Предложение!$337:$339</definedName>
    <definedName name="OFFER_TARIFF_D_1">Предложение!$35:$37</definedName>
    <definedName name="OFFER_TARIFF_D_2">Предложение!$100:$102</definedName>
    <definedName name="OFFER_TARIFF_D_3">Предложение!$163:$165</definedName>
    <definedName name="OFFER_TARIFF_D_4">Предложение!$226:$228</definedName>
    <definedName name="OFFER_TARIFF_D_5">Предложение!$289:$291</definedName>
    <definedName name="OFFER_TARIFF_D_COLDVSNA_1">Предложение!$62:$64</definedName>
    <definedName name="OFFER_TARIFF_D_COLDVSNA_2">Предложение!$127:$129</definedName>
    <definedName name="OFFER_TARIFF_D_COLDVSNA_3">Предложение!$190:$192</definedName>
    <definedName name="OFFER_TARIFF_D_COLDVSNA_4">Предложение!$253:$255</definedName>
    <definedName name="OFFER_TARIFF_D_COLDVSNA_5">Предложение!$316:$318</definedName>
    <definedName name="OFFER_TARIFF_E_COLDVSNA_1">Предложение!$65:$67</definedName>
    <definedName name="OFFER_TARIFF_E_COLDVSNA_2">Предложение!$130:$132</definedName>
    <definedName name="OFFER_TARIFF_E_COLDVSNA_3">Предложение!$193:$195</definedName>
    <definedName name="OFFER_TARIFF_E_COLDVSNA_4">Предложение!$256:$258</definedName>
    <definedName name="OFFER_TARIFF_E_COLDVSNA_5">Предложение!$319:$321</definedName>
    <definedName name="OFFER_TARIFF_E1_1">Предложение!$38:$40</definedName>
    <definedName name="OFFER_TARIFF_E1_2">Предложение!$103:$105</definedName>
    <definedName name="OFFER_TARIFF_E1_3">Предложение!$166:$168</definedName>
    <definedName name="OFFER_TARIFF_E1_4">Предложение!$229:$231</definedName>
    <definedName name="OFFER_TARIFF_E1_5">Предложение!$292:$294</definedName>
    <definedName name="OFFER_TARIFF_E2_1">Предложение!$41:$43</definedName>
    <definedName name="OFFER_TARIFF_E2_2">Предложение!$106:$108</definedName>
    <definedName name="OFFER_TARIFF_E2_3">Предложение!$169:$171</definedName>
    <definedName name="OFFER_TARIFF_E2_4">Предложение!$232:$234</definedName>
    <definedName name="OFFER_TARIFF_E2_5">Предложение!$295:$297</definedName>
    <definedName name="OFFER_TARIFF_F_1">Предложение!$44:$46</definedName>
    <definedName name="OFFER_TARIFF_F_2">Предложение!$109:$111</definedName>
    <definedName name="OFFER_TARIFF_F_3">Предложение!$172:$174</definedName>
    <definedName name="OFFER_TARIFF_F_4">Предложение!$235:$237</definedName>
    <definedName name="OFFER_TARIFF_F_5">Предложение!$298:$300</definedName>
    <definedName name="OFFER_TARIFF_G_1">Предложение!$47:$49</definedName>
    <definedName name="OFFER_TARIFF_G_2">Предложение!$112:$114</definedName>
    <definedName name="OFFER_TARIFF_G_3">Предложение!$175:$177</definedName>
    <definedName name="OFFER_TARIFF_G_4">Предложение!$238:$240</definedName>
    <definedName name="OFFER_TARIFF_G_5">Предложение!$301:$303</definedName>
    <definedName name="OFFER_TARIFF_H_1">Предложение!$50:$52</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Предложение!$G$55</definedName>
    <definedName name="pIns_PT_VTAR_A_COLDVSNA_OFFER_2">Предложение!$G$120</definedName>
    <definedName name="pIns_PT_VTAR_A_COLDVSNA_OFFER_3">Предложение!$G$183</definedName>
    <definedName name="pIns_PT_VTAR_A_COLDVSNA_OFFER_4">Предложение!$G$246</definedName>
    <definedName name="pIns_PT_VTAR_A_COLDVSNA_OFFER_5">Предложение!$G$309</definedName>
    <definedName name="pIns_PT_VTAR_A_COLDVSNA_OFFER5">Предложение!$G$309</definedName>
    <definedName name="pIns_PT_VTAR_A_HOTVSNA_OFFER_1">Предложение!$G$70</definedName>
    <definedName name="pIns_PT_VTAR_A_HOTVSNA_OFFER_2">Предложение!$G$135</definedName>
    <definedName name="pIns_PT_VTAR_A_HOTVSNA_OFFER_3">Предложение!$G$198</definedName>
    <definedName name="pIns_PT_VTAR_A_HOTVSNA_OFFER_4">Предложение!$G$261</definedName>
    <definedName name="pIns_PT_VTAR_A_HOTVSNA_OFFER_5">Предложение!$G$324</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Предложение!$G$280</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Предложение!$G$270</definedName>
    <definedName name="pIns_PT_VTAR_A_VOTV_OFFER_5">Предложение!$G$333</definedName>
    <definedName name="pIns_PT_VTAR_B">'ТС. Т-ТЭ | ТСО'!$T$57</definedName>
    <definedName name="pIns_PT_VTAR_B_COLDVSNA_OFFER_1">Предложение!$G$58</definedName>
    <definedName name="pIns_PT_VTAR_B_COLDVSNA_OFFER_2">Предложение!$G$123</definedName>
    <definedName name="pIns_PT_VTAR_B_COLDVSNA_OFFER_3">Предложение!$G$186</definedName>
    <definedName name="pIns_PT_VTAR_B_COLDVSNA_OFFER_4">Предложение!$G$249</definedName>
    <definedName name="pIns_PT_VTAR_B_COLDVSNA_OFFER_5">Предложение!$G$312</definedName>
    <definedName name="pIns_PT_VTAR_B_HOTVSNA_OFFER_1">Предложение!$G$73</definedName>
    <definedName name="pIns_PT_VTAR_B_HOTVSNA_OFFER_2">Предложение!$G$138</definedName>
    <definedName name="pIns_PT_VTAR_B_HOTVSNA_OFFER_3">Предложение!$G$201</definedName>
    <definedName name="pIns_PT_VTAR_B_HOTVSNA_OFFER_4">Предложение!$G$264</definedName>
    <definedName name="pIns_PT_VTAR_B_HOTVSNA_OFFER_5">Предложение!$G$327</definedName>
    <definedName name="pIns_PT_VTAR_B_OFFER_1">Предложение!$G$31</definedName>
    <definedName name="pIns_PT_VTAR_B_OFFER_2">Предложение!$G$96</definedName>
    <definedName name="pIns_PT_VTAR_B_OFFER_3">Предложение!$G$159</definedName>
    <definedName name="pIns_PT_VTAR_B_OFFER_4">Предложение!$G$222</definedName>
    <definedName name="pIns_PT_VTAR_B_OFFER_5">Предложение!$G$285</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Предложение!$G$273</definedName>
    <definedName name="pIns_PT_VTAR_B_VOTV_OFFER_5">Предложение!$G$336</definedName>
    <definedName name="pIns_PT_VTAR_C_COLDVSNA_OFFER_1">Предложение!$G$61</definedName>
    <definedName name="pIns_PT_VTAR_C_COLDVSNA_OFFER_2">Предложение!$G$126</definedName>
    <definedName name="pIns_PT_VTAR_C_COLDVSNA_OFFER_3">Предложение!$G$189</definedName>
    <definedName name="pIns_PT_VTAR_C_COLDVSNA_OFFER_4">Предложение!$G$252</definedName>
    <definedName name="pIns_PT_VTAR_C_COLDVSNA_OFFER_5">Предложение!$G$315</definedName>
    <definedName name="pIns_PT_VTAR_C_HOTVSNA_OFFER_1">Предложение!$G$76</definedName>
    <definedName name="pIns_PT_VTAR_C_HOTVSNA_OFFER_2">Предложение!$G$141</definedName>
    <definedName name="pIns_PT_VTAR_C_HOTVSNA_OFFER_3">Предложение!$G$204</definedName>
    <definedName name="pIns_PT_VTAR_C_HOTVSNA_OFFER_4">Предложение!$G$267</definedName>
    <definedName name="pIns_PT_VTAR_C_HOTVSNA_OFFER_5">Предложение!$G$330</definedName>
    <definedName name="pIns_PT_VTAR_C_OFFER_1">Предложение!$G$34</definedName>
    <definedName name="pIns_PT_VTAR_C_OFFER_2">Предложение!$G$99</definedName>
    <definedName name="pIns_PT_VTAR_C_OFFER_3">Предложение!$G$162</definedName>
    <definedName name="pIns_PT_VTAR_C_OFFER_4">Предложение!$G$225</definedName>
    <definedName name="pIns_PT_VTAR_C_OFFER_5">Предложение!$G$288</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Предложение!$G$276</definedName>
    <definedName name="pIns_PT_VTAR_C_VOTV_OFFER_5">Предложение!$G$339</definedName>
    <definedName name="pIns_PT_VTAR_D_COLDVSNA_OFFER_1">Предложение!$G$64</definedName>
    <definedName name="pIns_PT_VTAR_D_COLDVSNA_OFFER_2">Предложение!$G$129</definedName>
    <definedName name="pIns_PT_VTAR_D_COLDVSNA_OFFER_3">Предложение!$G$192</definedName>
    <definedName name="pIns_PT_VTAR_D_COLDVSNA_OFFER_4">Предложение!$G$255</definedName>
    <definedName name="pIns_PT_VTAR_D_COLDVSNA_OFFER_5">Предложение!$G$318</definedName>
    <definedName name="pIns_PT_VTAR_D_OFFER_1">Предложение!$G$37</definedName>
    <definedName name="pIns_PT_VTAR_D_OFFER_2">Предложение!$G$102</definedName>
    <definedName name="pIns_PT_VTAR_D_OFFER_3">Предложение!$G$165</definedName>
    <definedName name="pIns_PT_VTAR_D_OFFER_4">Предложение!$G$228</definedName>
    <definedName name="pIns_PT_VTAR_D_OFFER_5">Предложение!$G$291</definedName>
    <definedName name="pIns_PT_VTAR_E_COLDVSNA_OFFER_1">Предложение!$G$67</definedName>
    <definedName name="pIns_PT_VTAR_E_COLDVSNA_OFFER_2">Предложение!$G$132</definedName>
    <definedName name="pIns_PT_VTAR_E_COLDVSNA_OFFER_3">Предложение!$G$195</definedName>
    <definedName name="pIns_PT_VTAR_E_COLDVSNA_OFFER_4">Предложение!$G$258</definedName>
    <definedName name="pIns_PT_VTAR_E_COLDVSNA_OFFER_5">Предложение!$G$321</definedName>
    <definedName name="pIns_PT_VTAR_E1_OFFER_1">Предложение!$G$40</definedName>
    <definedName name="pIns_PT_VTAR_E1_OFFER_2">Предложение!$G$105</definedName>
    <definedName name="pIns_PT_VTAR_E1_OFFER_3">Предложение!$G$168</definedName>
    <definedName name="pIns_PT_VTAR_E1_OFFER_4">Предложение!$G$231</definedName>
    <definedName name="pIns_PT_VTAR_E1_OFFER_5">Предложение!$G$294</definedName>
    <definedName name="pIns_PT_VTAR_E2_OFFER_1">Предложение!$G$43</definedName>
    <definedName name="pIns_PT_VTAR_E2_OFFER_2">Предложение!$G$108</definedName>
    <definedName name="pIns_PT_VTAR_E2_OFFER_3">Предложение!$G$171</definedName>
    <definedName name="pIns_PT_VTAR_E2_OFFER_4">Предложение!$G$234</definedName>
    <definedName name="pIns_PT_VTAR_E2_OFFER_5">Предложение!$G$297</definedName>
    <definedName name="pIns_PT_VTAR_F_OFFER_1">Предложение!$G$46</definedName>
    <definedName name="pIns_PT_VTAR_F_OFFER_2">Предложение!$G$111</definedName>
    <definedName name="pIns_PT_VTAR_F_OFFER_3">Предложение!$G$174</definedName>
    <definedName name="pIns_PT_VTAR_F_OFFER_4">Предложение!$G$237</definedName>
    <definedName name="pIns_PT_VTAR_F_OFFER_5">Предложение!$G$300</definedName>
    <definedName name="pIns_PT_VTAR_G_OFFER_1">Предложение!$G$49</definedName>
    <definedName name="pIns_PT_VTAR_G_OFFER_2">Предложение!$G$114</definedName>
    <definedName name="pIns_PT_VTAR_G_OFFER_3">Предложение!$G$177</definedName>
    <definedName name="pIns_PT_VTAR_G_OFFER_4">Предложение!$G$240</definedName>
    <definedName name="pIns_PT_VTAR_G_OFFER_5">Предложение!$G$303</definedName>
    <definedName name="pIns_PT_VTAR_H_OFFER_1">Предложение!$G$52</definedName>
    <definedName name="pIns_PT_VTAR_H_OFFER_2">Предложение!$G$117</definedName>
    <definedName name="pIns_PT_VTAR_H_OFFER_3">Предложение!$G$180</definedName>
    <definedName name="pIns_PT_VTAR_H_OFFER_4">Предложение!$G$243</definedName>
    <definedName name="pIns_PT_VTAR_H_OFFER_5">Предложение!$G$306</definedName>
    <definedName name="pIns_ver_HEAT_TARIFF_B">'ТС. Т-ТЭ | ТСО'!$BZ$39</definedName>
    <definedName name="PROCEDURE_TC_NAME_FORM">[1]DATA_FORMS!$C$30</definedName>
    <definedName name="pt_cs_2">'ТС. Т-ТЭ | ТСО'!$45:$54</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ist_te_2">'ТС. Т-ТЭ | ТСО'!$46:$53</definedName>
    <definedName name="pt_ntar_2">'ТС. Т-ТЭ | ТСО'!$43:$56</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2">'ТС. Т-ТЭ | ТСО'!$44:$55</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Предложение!$L$340</definedName>
    <definedName name="tblEnd_1_R_Offer">Предложение!$L$340</definedName>
    <definedName name="tblEnd_1_TARIFF_B">'ТС. Т-ТЭ | ТСО'!$BZ$58</definedName>
    <definedName name="tblStart_1_OFFER">Предложение!$H$22</definedName>
    <definedName name="tblStart_1_R_Offer">Предложение!$H$22</definedName>
    <definedName name="tblStart_1_TARIFF_B">'ТС. Т-ТЭ | ТСО'!$AD$43</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[1]REESTR_VED!$A$2:$A$11</definedName>
    <definedName name="VD_NAME_LIST">[1]REESTR_VED!$B$2:$B$11</definedName>
    <definedName name="version">[1]Инструкция!$B$3</definedName>
    <definedName name="year_list">[1]TEHSHEET!$C$2:$C$6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7" i="2" l="1"/>
  <c r="F337" i="2"/>
  <c r="G334" i="2"/>
  <c r="F334" i="2"/>
  <c r="G331" i="2"/>
  <c r="F331" i="2"/>
  <c r="G328" i="2"/>
  <c r="F328" i="2"/>
  <c r="G325" i="2"/>
  <c r="F325" i="2"/>
  <c r="G322" i="2"/>
  <c r="F322" i="2"/>
  <c r="G319" i="2"/>
  <c r="F319" i="2"/>
  <c r="G316" i="2"/>
  <c r="F316" i="2"/>
  <c r="G313" i="2"/>
  <c r="F313" i="2"/>
  <c r="G310" i="2"/>
  <c r="F310" i="2"/>
  <c r="G307" i="2"/>
  <c r="F307" i="2"/>
  <c r="G304" i="2"/>
  <c r="F304" i="2"/>
  <c r="G301" i="2"/>
  <c r="F301" i="2"/>
  <c r="G298" i="2"/>
  <c r="F298" i="2"/>
  <c r="G295" i="2"/>
  <c r="F295" i="2"/>
  <c r="G292" i="2"/>
  <c r="F292" i="2"/>
  <c r="G289" i="2"/>
  <c r="F289" i="2"/>
  <c r="G286" i="2"/>
  <c r="F286" i="2"/>
  <c r="G281" i="2"/>
  <c r="F281" i="2"/>
  <c r="M278" i="2"/>
  <c r="G278" i="2"/>
  <c r="F278" i="2"/>
  <c r="F277" i="2"/>
  <c r="G274" i="2"/>
  <c r="F274" i="2"/>
  <c r="G271" i="2"/>
  <c r="F271" i="2"/>
  <c r="G268" i="2"/>
  <c r="F268" i="2"/>
  <c r="G265" i="2"/>
  <c r="F265" i="2"/>
  <c r="G262" i="2"/>
  <c r="F262" i="2"/>
  <c r="G259" i="2"/>
  <c r="F259" i="2"/>
  <c r="G256" i="2"/>
  <c r="F256" i="2"/>
  <c r="G253" i="2"/>
  <c r="F253" i="2"/>
  <c r="G250" i="2"/>
  <c r="F250" i="2"/>
  <c r="G247" i="2"/>
  <c r="F247" i="2"/>
  <c r="G244" i="2"/>
  <c r="F244" i="2"/>
  <c r="G241" i="2"/>
  <c r="F241" i="2"/>
  <c r="G238" i="2"/>
  <c r="F238" i="2"/>
  <c r="G235" i="2"/>
  <c r="F235" i="2"/>
  <c r="G232" i="2"/>
  <c r="F232" i="2"/>
  <c r="G229" i="2"/>
  <c r="F229" i="2"/>
  <c r="G226" i="2"/>
  <c r="F226" i="2"/>
  <c r="G223" i="2"/>
  <c r="F223" i="2"/>
  <c r="G218" i="2"/>
  <c r="F218" i="2"/>
  <c r="M215" i="2"/>
  <c r="G215" i="2"/>
  <c r="F215" i="2"/>
  <c r="F214" i="2"/>
  <c r="G211" i="2"/>
  <c r="F211" i="2"/>
  <c r="G208" i="2"/>
  <c r="F208" i="2"/>
  <c r="G205" i="2"/>
  <c r="F205" i="2"/>
  <c r="G202" i="2"/>
  <c r="F202" i="2"/>
  <c r="G199" i="2"/>
  <c r="F199" i="2"/>
  <c r="G196" i="2"/>
  <c r="F196" i="2"/>
  <c r="G193" i="2"/>
  <c r="F193" i="2"/>
  <c r="G190" i="2"/>
  <c r="F190" i="2"/>
  <c r="G187" i="2"/>
  <c r="F187" i="2"/>
  <c r="G184" i="2"/>
  <c r="F184" i="2"/>
  <c r="G181" i="2"/>
  <c r="F181" i="2"/>
  <c r="G178" i="2"/>
  <c r="F178" i="2"/>
  <c r="G175" i="2"/>
  <c r="F175" i="2"/>
  <c r="G172" i="2"/>
  <c r="F172" i="2"/>
  <c r="G169" i="2"/>
  <c r="F169" i="2"/>
  <c r="G166" i="2"/>
  <c r="F166" i="2"/>
  <c r="G163" i="2"/>
  <c r="F163" i="2"/>
  <c r="G160" i="2"/>
  <c r="F160" i="2"/>
  <c r="G155" i="2"/>
  <c r="F155" i="2"/>
  <c r="M152" i="2"/>
  <c r="G152" i="2"/>
  <c r="F152" i="2"/>
  <c r="F151" i="2"/>
  <c r="G148" i="2"/>
  <c r="F148" i="2"/>
  <c r="G145" i="2"/>
  <c r="F145" i="2"/>
  <c r="G142" i="2"/>
  <c r="F142" i="2"/>
  <c r="G139" i="2"/>
  <c r="F139" i="2"/>
  <c r="G136" i="2"/>
  <c r="F136" i="2"/>
  <c r="G133" i="2"/>
  <c r="F133" i="2"/>
  <c r="G130" i="2"/>
  <c r="F130" i="2"/>
  <c r="G127" i="2"/>
  <c r="F127" i="2"/>
  <c r="G124" i="2"/>
  <c r="F124" i="2"/>
  <c r="G121" i="2"/>
  <c r="F121" i="2"/>
  <c r="G118" i="2"/>
  <c r="F118" i="2"/>
  <c r="G115" i="2"/>
  <c r="F115" i="2"/>
  <c r="G112" i="2"/>
  <c r="F112" i="2"/>
  <c r="G109" i="2"/>
  <c r="F109" i="2"/>
  <c r="G106" i="2"/>
  <c r="F106" i="2"/>
  <c r="G103" i="2"/>
  <c r="F103" i="2"/>
  <c r="G100" i="2"/>
  <c r="F100" i="2"/>
  <c r="G97" i="2"/>
  <c r="F97" i="2"/>
  <c r="G92" i="2"/>
  <c r="F92" i="2"/>
  <c r="M89" i="2"/>
  <c r="G89" i="2"/>
  <c r="F89" i="2"/>
  <c r="F86" i="2"/>
  <c r="G83" i="2"/>
  <c r="F83" i="2"/>
  <c r="G80" i="2"/>
  <c r="F80" i="2"/>
  <c r="G77" i="2"/>
  <c r="F77" i="2"/>
  <c r="G74" i="2"/>
  <c r="F74" i="2"/>
  <c r="G71" i="2"/>
  <c r="F71" i="2"/>
  <c r="G68" i="2"/>
  <c r="F68" i="2"/>
  <c r="G65" i="2"/>
  <c r="F65" i="2"/>
  <c r="G62" i="2"/>
  <c r="F62" i="2"/>
  <c r="G59" i="2"/>
  <c r="F59" i="2"/>
  <c r="G56" i="2"/>
  <c r="F56" i="2"/>
  <c r="G53" i="2"/>
  <c r="F53" i="2"/>
  <c r="G50" i="2"/>
  <c r="F50" i="2"/>
  <c r="G47" i="2"/>
  <c r="F47" i="2"/>
  <c r="G44" i="2"/>
  <c r="F44" i="2"/>
  <c r="G41" i="2"/>
  <c r="F41" i="2"/>
  <c r="G38" i="2"/>
  <c r="F38" i="2"/>
  <c r="G35" i="2"/>
  <c r="F35" i="2"/>
  <c r="G32" i="2"/>
  <c r="F32" i="2"/>
  <c r="G27" i="2"/>
  <c r="F27" i="2"/>
  <c r="M24" i="2"/>
  <c r="G24" i="2"/>
  <c r="F24" i="2"/>
  <c r="F23" i="2"/>
  <c r="G17" i="2"/>
  <c r="F17" i="2"/>
  <c r="G16" i="2"/>
  <c r="F16" i="2"/>
  <c r="E14" i="2"/>
  <c r="N7" i="2"/>
  <c r="G5" i="2"/>
  <c r="N4" i="2"/>
  <c r="G2" i="2"/>
  <c r="N1" i="2"/>
  <c r="CD57" i="1"/>
  <c r="CD56" i="1"/>
  <c r="CD55" i="1"/>
  <c r="CD54" i="1"/>
  <c r="CD53" i="1"/>
  <c r="CD52" i="1"/>
  <c r="CD51" i="1"/>
  <c r="CD50" i="1"/>
  <c r="BU50" i="1"/>
  <c r="BM50" i="1"/>
  <c r="BE50" i="1"/>
  <c r="AW50" i="1"/>
  <c r="AO50" i="1"/>
  <c r="AG50" i="1"/>
  <c r="Y50" i="1"/>
  <c r="CD49" i="1"/>
  <c r="CD48" i="1"/>
  <c r="CD47" i="1"/>
  <c r="CD46" i="1"/>
  <c r="AD46" i="1"/>
  <c r="S46" i="1"/>
  <c r="I47" i="1" s="1"/>
  <c r="CD45" i="1"/>
  <c r="AD45" i="1"/>
  <c r="S45" i="1"/>
  <c r="CD44" i="1"/>
  <c r="AD44" i="1"/>
  <c r="S44" i="1"/>
  <c r="CD43" i="1"/>
  <c r="CA43" i="1"/>
  <c r="AD43" i="1"/>
  <c r="S43" i="1"/>
  <c r="BU42" i="1"/>
  <c r="BV42" i="1" s="1"/>
  <c r="BW42" i="1" s="1"/>
  <c r="BY42" i="1" s="1"/>
  <c r="BZ42" i="1" s="1"/>
  <c r="CA42" i="1" s="1"/>
  <c r="BT42" i="1"/>
  <c r="BL42" i="1"/>
  <c r="BM42" i="1" s="1"/>
  <c r="BN42" i="1" s="1"/>
  <c r="BO42" i="1" s="1"/>
  <c r="BQ42" i="1" s="1"/>
  <c r="BR42" i="1" s="1"/>
  <c r="BE42" i="1"/>
  <c r="BF42" i="1" s="1"/>
  <c r="BG42" i="1" s="1"/>
  <c r="BI42" i="1" s="1"/>
  <c r="BJ42" i="1" s="1"/>
  <c r="BD42" i="1"/>
  <c r="AV42" i="1"/>
  <c r="AW42" i="1" s="1"/>
  <c r="AX42" i="1" s="1"/>
  <c r="AY42" i="1" s="1"/>
  <c r="BA42" i="1" s="1"/>
  <c r="BB42" i="1" s="1"/>
  <c r="AO42" i="1"/>
  <c r="AP42" i="1" s="1"/>
  <c r="AQ42" i="1" s="1"/>
  <c r="AS42" i="1" s="1"/>
  <c r="AT42" i="1" s="1"/>
  <c r="AN42" i="1"/>
  <c r="AG42" i="1"/>
  <c r="AH42" i="1" s="1"/>
  <c r="AI42" i="1" s="1"/>
  <c r="AK42" i="1" s="1"/>
  <c r="AL42" i="1" s="1"/>
  <c r="AF42" i="1"/>
  <c r="Y42" i="1"/>
  <c r="Z42" i="1" s="1"/>
  <c r="AA42" i="1" s="1"/>
  <c r="AC42" i="1" s="1"/>
  <c r="AD42" i="1" s="1"/>
  <c r="X42" i="1"/>
  <c r="V42" i="1"/>
  <c r="U42" i="1"/>
  <c r="BR35" i="1"/>
  <c r="BJ35" i="1"/>
  <c r="BB35" i="1"/>
  <c r="AT35" i="1"/>
  <c r="AL35" i="1"/>
  <c r="AD35" i="1"/>
  <c r="V35" i="1"/>
  <c r="BR34" i="1"/>
  <c r="BJ34" i="1"/>
  <c r="BB34" i="1"/>
  <c r="AT34" i="1"/>
  <c r="AL34" i="1"/>
  <c r="AD34" i="1"/>
  <c r="V34" i="1"/>
  <c r="BR32" i="1"/>
  <c r="BJ32" i="1"/>
  <c r="BB32" i="1"/>
  <c r="AT32" i="1"/>
  <c r="AL32" i="1"/>
  <c r="AD32" i="1"/>
  <c r="V32" i="1"/>
  <c r="BR31" i="1"/>
  <c r="BJ31" i="1"/>
  <c r="BB31" i="1"/>
  <c r="AT31" i="1"/>
  <c r="AL31" i="1"/>
  <c r="AD31" i="1"/>
  <c r="V31" i="1"/>
  <c r="BR30" i="1"/>
  <c r="BJ30" i="1"/>
  <c r="BB30" i="1"/>
  <c r="AT30" i="1"/>
  <c r="AL30" i="1"/>
  <c r="AD30" i="1"/>
  <c r="V30" i="1"/>
  <c r="BR29" i="1"/>
  <c r="BJ29" i="1"/>
  <c r="BB29" i="1"/>
  <c r="AT29" i="1"/>
  <c r="AL29" i="1"/>
  <c r="AD29" i="1"/>
  <c r="V29" i="1"/>
  <c r="S27" i="1"/>
  <c r="S26" i="1"/>
  <c r="AG18" i="1"/>
  <c r="CD15" i="1"/>
  <c r="CD14" i="1"/>
  <c r="CD13" i="1"/>
  <c r="CD12" i="1"/>
  <c r="CD11" i="1"/>
  <c r="CD10" i="1"/>
  <c r="CD9" i="1"/>
  <c r="BU9" i="1"/>
  <c r="BM9" i="1"/>
  <c r="BE9" i="1"/>
  <c r="AW9" i="1"/>
  <c r="AO9" i="1"/>
  <c r="AG9" i="1"/>
  <c r="Y9" i="1"/>
  <c r="CD8" i="1"/>
  <c r="CD7" i="1"/>
  <c r="CD6" i="1"/>
  <c r="CD5" i="1"/>
  <c r="AD5" i="1"/>
  <c r="S5" i="1"/>
  <c r="I6" i="1" s="1"/>
  <c r="J7" i="1" s="1"/>
  <c r="CD4" i="1"/>
  <c r="AD4" i="1"/>
  <c r="S4" i="1"/>
  <c r="CD3" i="1"/>
  <c r="AD3" i="1"/>
  <c r="S3" i="1"/>
  <c r="CD2" i="1"/>
  <c r="AD2" i="1"/>
  <c r="S2" i="1"/>
  <c r="CB49" i="1"/>
  <c r="CB8" i="1"/>
  <c r="S7" i="1" l="1"/>
  <c r="K8" i="1"/>
  <c r="S8" i="1" s="1"/>
  <c r="S47" i="1"/>
  <c r="J48" i="1"/>
  <c r="S6" i="1"/>
  <c r="S48" i="1" l="1"/>
  <c r="K49" i="1"/>
  <c r="S49" i="1" s="1"/>
</calcChain>
</file>

<file path=xl/sharedStrings.xml><?xml version="1.0" encoding="utf-8"?>
<sst xmlns="http://schemas.openxmlformats.org/spreadsheetml/2006/main" count="913" uniqueCount="134">
  <si>
    <t>Flag_Row_Size</t>
  </si>
  <si>
    <t>Наименование тарифа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</si>
  <si>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</si>
  <si>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</si>
  <si>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</si>
  <si>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</si>
  <si>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</si>
  <si>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</si>
  <si>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</si>
  <si>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</si>
  <si>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</si>
  <si>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</si>
  <si>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</si>
  <si>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</si>
  <si>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</si>
  <si>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</si>
  <si>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</si>
  <si>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</si>
  <si>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</si>
  <si>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</si>
  <si>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</si>
  <si>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</si>
  <si>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</si>
  <si>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</si>
  <si>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</si>
  <si>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</si>
  <si>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</si>
  <si>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</si>
  <si>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</si>
  <si>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</si>
  <si>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</si>
  <si>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</si>
  <si>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</si>
  <si>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</si>
  <si>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</si>
  <si>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</si>
  <si>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</si>
  <si>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</si>
  <si>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</si>
  <si>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</si>
  <si>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</si>
  <si>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</si>
  <si>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</si>
  <si>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</si>
  <si>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</si>
  <si>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</si>
  <si>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</si>
  <si>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</si>
  <si>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Период действия</t>
  </si>
  <si>
    <t>Срок действия</t>
  </si>
  <si>
    <t>ID_TER</t>
  </si>
  <si>
    <t>ID_CS</t>
  </si>
  <si>
    <t>ID_IST_TE</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</si>
  <si>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</si>
  <si>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</si>
  <si>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</si>
  <si>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</si>
  <si>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</si>
  <si>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</si>
  <si>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</si>
  <si>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</si>
  <si>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</si>
  <si>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</si>
  <si>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</si>
  <si>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1</t>
  </si>
  <si>
    <t>2</t>
  </si>
  <si>
    <t>pt_ntar_2</t>
  </si>
  <si>
    <t>pt_ter_2</t>
  </si>
  <si>
    <t>pt_cs_2</t>
  </si>
  <si>
    <t>pt_ist_te_2</t>
  </si>
  <si>
    <t>без дифференциации</t>
  </si>
  <si>
    <t>горячая вода в системе централизованного теплоснабжения на отопление</t>
  </si>
  <si>
    <t>Добавить наименование тарифа</t>
  </si>
  <si>
    <t>Flag_Col_Size</t>
  </si>
  <si>
    <t>pIns_PT_VTAR_A</t>
  </si>
  <si>
    <t>pt_ntar_1</t>
  </si>
  <si>
    <t>x</t>
  </si>
  <si>
    <t>p1</t>
  </si>
  <si>
    <t>Добавить период</t>
  </si>
  <si>
    <t>p2</t>
  </si>
  <si>
    <t>Описание параметров формы</t>
  </si>
  <si>
    <t>Вид тарифа</t>
  </si>
  <si>
    <t>Период действия тарифов</t>
  </si>
  <si>
    <t>Информация</t>
  </si>
  <si>
    <t>Ссылка на документ</t>
  </si>
  <si>
    <t>с</t>
  </si>
  <si>
    <t>по</t>
  </si>
  <si>
    <t>p1_0</t>
  </si>
  <si>
    <t>pIns_PT_VTAR_B</t>
  </si>
  <si>
    <t>метод индексации установленных тарифов</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</si>
  <si>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</si>
  <si>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</si>
  <si>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</si>
  <si>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</si>
  <si>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</si>
  <si>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</si>
  <si>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</si>
  <si>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</si>
  <si>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</si>
  <si>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</si>
  <si>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</si>
  <si>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</si>
  <si>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</si>
  <si>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</si>
  <si>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</si>
  <si>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</si>
  <si>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</si>
  <si>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</si>
  <si>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</si>
  <si>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</si>
  <si>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</si>
  <si>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</si>
  <si>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</si>
  <si>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</si>
  <si>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</si>
  <si>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</si>
  <si>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</si>
  <si>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</si>
  <si>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</si>
  <si>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</si>
  <si>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</si>
  <si>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</si>
  <si>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pIns_PT_VTAR_B_VOTV</t>
  </si>
  <si>
    <t>pt_ntar_18</t>
  </si>
  <si>
    <t>pIns_PT_VTAR_C_VOTV</t>
  </si>
  <si>
    <t>pt_ntar_19</t>
  </si>
  <si>
    <t>https://eiashmao.admhmao.ru/lk/files/Files/qpZNXj/4665181d-3278-4e9d-a31d-5fabccd47e22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</si>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</sst>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dd\.mm\.yyyy"/>
  </numFmts>
  <fonts count="23">
    <font>
      <sz val="9"/>
      <color rgb="FF000000"/>
      <name val="Tahoma"/>
      <family val="2"/>
      <charset val="204"/>
    </font>
    <font>
      <sz val="9"/>
      <color theme="0"/>
      <name val="Tahoma"/>
      <family val="2"/>
      <charset val="204"/>
    </font>
    <font>
      <sz val="9"/>
      <name val="Tahoma"/>
      <family val="2"/>
      <charset val="204"/>
    </font>
    <font>
      <sz val="11"/>
      <name val="Webdings2"/>
    </font>
    <font>
      <sz val="1"/>
      <color theme="0"/>
      <name val="Tahoma"/>
      <family val="2"/>
      <charset val="204"/>
    </font>
    <font>
      <sz val="8"/>
      <name val="Tahoma"/>
      <family val="2"/>
      <charset val="204"/>
    </font>
    <font>
      <sz val="11"/>
      <name val="Wingdings 2"/>
      <family val="1"/>
      <charset val="2"/>
    </font>
    <font>
      <sz val="11"/>
      <color rgb="FFBCBCBC"/>
      <name val="Wingdings 2"/>
      <family val="1"/>
      <charset val="2"/>
    </font>
    <font>
      <b/>
      <sz val="9"/>
      <color rgb="FF000080"/>
      <name val="Tahoma"/>
      <family val="2"/>
      <charset val="204"/>
    </font>
    <font>
      <sz val="9"/>
      <color rgb="FF000080"/>
      <name val="Tahoma"/>
      <family val="2"/>
      <charset val="204"/>
    </font>
    <font>
      <sz val="1"/>
      <color theme="0"/>
      <name val="Webdings2"/>
    </font>
    <font>
      <b/>
      <sz val="1"/>
      <color theme="0"/>
      <name val="Tahoma"/>
      <family val="2"/>
      <charset val="204"/>
    </font>
    <font>
      <sz val="11"/>
      <color theme="0"/>
      <name val="Webdings2"/>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name val="Webdings2"/>
    </font>
    <font>
      <sz val="1"/>
      <color rgb="FFBCBCBC"/>
      <name val="Tahoma"/>
      <family val="2"/>
      <charset val="204"/>
    </font>
    <font>
      <sz val="15"/>
      <name val="Tahoma"/>
      <family val="2"/>
      <charset val="204"/>
    </font>
    <font>
      <b/>
      <u/>
      <sz val="9"/>
      <color rgb="FF000080"/>
      <name val="Tahoma"/>
      <family val="2"/>
      <charset val="204"/>
    </font>
    <font>
      <sz val="9"/>
      <color rgb="FFBCBCBC"/>
      <name val="Tahoma"/>
      <family val="2"/>
      <charset val="204"/>
    </font>
    <font>
      <u/>
      <sz val="9"/>
      <color rgb="FF333399"/>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B7E4FF"/>
      </patternFill>
    </fill>
    <fill>
      <patternFill patternType="solid">
        <fgColor rgb="FFFFFFC0"/>
      </patternFill>
    </fill>
    <fill>
      <patternFill patternType="solid">
        <fgColor rgb="FFE3FAFD"/>
      </patternFill>
    </fill>
    <fill>
      <patternFill patternType="lightDown">
        <fgColor rgb="FFC0C0C0"/>
      </patternFill>
    </fill>
  </fills>
  <borders count="11">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right/>
      <top style="thin">
        <color rgb="FFC0C0C0"/>
      </top>
      <bottom/>
      <diagonal/>
    </border>
    <border>
      <left/>
      <right/>
      <top/>
      <bottom style="thin">
        <color rgb="FFC0C0C0"/>
      </bottom>
      <diagonal/>
    </border>
  </borders>
  <cellStyleXfs count="1">
    <xf numFmtId="49" fontId="0" fillId="0" borderId="0" applyFill="0" applyBorder="0">
      <alignment vertical="top"/>
    </xf>
  </cellStyleXfs>
  <cellXfs count="198">
    <xf numFmtId="49" fontId="0" fillId="0" borderId="0" xfId="0">
      <alignment vertical="top"/>
    </xf>
    <xf numFmtId="0" fontId="1" fillId="0" borderId="0" xfId="0" applyNumberFormat="1" applyFont="1" applyAlignment="1">
      <alignment vertical="center" wrapText="1"/>
    </xf>
    <xf numFmtId="0"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49" fontId="0" fillId="0" borderId="0" xfId="0" applyNumberFormat="1" applyFont="1">
      <alignment vertical="top"/>
    </xf>
    <xf numFmtId="0" fontId="1" fillId="0" borderId="0" xfId="0" applyNumberFormat="1" applyFont="1" applyAlignment="1">
      <alignment horizontal="left" vertical="center" indent="1"/>
    </xf>
    <xf numFmtId="0" fontId="1" fillId="0" borderId="1" xfId="0" applyNumberFormat="1" applyFont="1" applyBorder="1" applyAlignment="1">
      <alignment horizontal="center" vertical="center"/>
    </xf>
    <xf numFmtId="0" fontId="1" fillId="0" borderId="0" xfId="0" applyNumberFormat="1" applyFont="1" applyAlignment="1">
      <alignment horizontal="center" vertical="center"/>
    </xf>
    <xf numFmtId="0" fontId="1" fillId="0" borderId="0" xfId="0" applyNumberFormat="1" applyFont="1" applyAlignment="1">
      <alignment horizontal="left" vertical="center" wrapText="1"/>
    </xf>
    <xf numFmtId="49" fontId="2" fillId="0" borderId="0" xfId="0" applyNumberFormat="1" applyFont="1">
      <alignment vertical="top"/>
    </xf>
    <xf numFmtId="49" fontId="2" fillId="0" borderId="2" xfId="0" applyNumberFormat="1" applyFont="1" applyBorder="1">
      <alignment vertical="top"/>
    </xf>
    <xf numFmtId="0" fontId="2" fillId="2" borderId="1" xfId="0" applyNumberFormat="1" applyFont="1" applyFill="1" applyBorder="1" applyAlignment="1">
      <alignment horizontal="left" vertical="center" wrapText="1"/>
    </xf>
    <xf numFmtId="0" fontId="2" fillId="0" borderId="1" xfId="0" applyNumberFormat="1" applyFont="1" applyBorder="1" applyAlignment="1">
      <alignment vertical="center" wrapText="1"/>
    </xf>
    <xf numFmtId="0" fontId="2" fillId="0" borderId="1" xfId="0" applyNumberFormat="1" applyFont="1" applyBorder="1" applyAlignment="1">
      <alignment horizontal="left" vertical="center" wrapText="1" indent="6"/>
    </xf>
    <xf numFmtId="0" fontId="2" fillId="3" borderId="3"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0" fontId="2" fillId="3" borderId="5" xfId="0" applyNumberFormat="1" applyFont="1" applyFill="1" applyBorder="1" applyAlignment="1">
      <alignment horizontal="left" vertical="center" wrapText="1"/>
    </xf>
    <xf numFmtId="0" fontId="5" fillId="0" borderId="1" xfId="0" applyNumberFormat="1" applyFont="1" applyBorder="1" applyAlignment="1">
      <alignment vertical="top" wrapText="1"/>
    </xf>
    <xf numFmtId="0" fontId="4" fillId="0" borderId="0" xfId="0" applyNumberFormat="1" applyFont="1" applyAlignment="1">
      <alignment vertical="center"/>
    </xf>
    <xf numFmtId="0" fontId="1" fillId="0" borderId="3" xfId="0" applyNumberFormat="1" applyFont="1" applyBorder="1" applyAlignment="1">
      <alignment horizontal="center" vertical="center"/>
    </xf>
    <xf numFmtId="0" fontId="2" fillId="0" borderId="0" xfId="0" applyNumberFormat="1" applyFont="1" applyAlignment="1">
      <alignment horizontal="center" vertical="center" wrapText="1"/>
    </xf>
    <xf numFmtId="0" fontId="6" fillId="2" borderId="0" xfId="0" applyNumberFormat="1" applyFont="1" applyFill="1" applyAlignment="1">
      <alignment horizontal="center" vertical="center" wrapText="1"/>
    </xf>
    <xf numFmtId="0" fontId="2" fillId="0" borderId="2" xfId="0" applyNumberFormat="1" applyFont="1" applyBorder="1" applyAlignment="1">
      <alignment vertical="center" wrapText="1"/>
    </xf>
    <xf numFmtId="0" fontId="2" fillId="2" borderId="1" xfId="0" applyNumberFormat="1" applyFont="1" applyFill="1" applyBorder="1" applyAlignment="1">
      <alignment horizontal="left" vertical="center" wrapText="1" indent="1"/>
    </xf>
    <xf numFmtId="0" fontId="7" fillId="0" borderId="0" xfId="0" applyNumberFormat="1" applyFont="1" applyAlignment="1">
      <alignment vertical="center" wrapText="1"/>
    </xf>
    <xf numFmtId="0" fontId="2" fillId="2" borderId="1" xfId="0" applyNumberFormat="1" applyFont="1" applyFill="1" applyBorder="1" applyAlignment="1">
      <alignment horizontal="left" vertical="center" wrapText="1" indent="2"/>
    </xf>
    <xf numFmtId="0" fontId="2" fillId="2" borderId="1" xfId="0" applyNumberFormat="1" applyFont="1" applyFill="1" applyBorder="1" applyAlignment="1">
      <alignment horizontal="left" vertical="center" wrapText="1" indent="3"/>
    </xf>
    <xf numFmtId="0" fontId="1" fillId="0" borderId="1" xfId="0" applyNumberFormat="1" applyFont="1" applyBorder="1" applyAlignment="1">
      <alignment horizontal="center" vertical="center" wrapText="1"/>
    </xf>
    <xf numFmtId="0" fontId="4"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4" fillId="0" borderId="2" xfId="0" applyNumberFormat="1" applyFont="1" applyBorder="1" applyAlignment="1">
      <alignment horizontal="center" vertical="center" wrapText="1"/>
    </xf>
    <xf numFmtId="0" fontId="2" fillId="2" borderId="1" xfId="0" applyNumberFormat="1" applyFont="1" applyFill="1" applyBorder="1" applyAlignment="1">
      <alignment horizontal="left" vertical="center" wrapText="1" indent="4"/>
    </xf>
    <xf numFmtId="0" fontId="2" fillId="4" borderId="3" xfId="0" applyNumberFormat="1" applyFont="1" applyFill="1" applyBorder="1" applyAlignment="1">
      <alignment horizontal="left" vertical="center" wrapText="1"/>
    </xf>
    <xf numFmtId="0" fontId="2" fillId="4" borderId="4" xfId="0" applyNumberFormat="1" applyFont="1" applyFill="1" applyBorder="1" applyAlignment="1">
      <alignment horizontal="left" vertical="center" wrapText="1"/>
    </xf>
    <xf numFmtId="0" fontId="2" fillId="4" borderId="5" xfId="0" applyNumberFormat="1" applyFont="1" applyFill="1" applyBorder="1" applyAlignment="1">
      <alignment horizontal="left" vertical="center" wrapText="1"/>
    </xf>
    <xf numFmtId="0" fontId="1" fillId="0" borderId="3" xfId="0" applyNumberFormat="1" applyFont="1" applyBorder="1" applyAlignment="1">
      <alignment horizontal="center" vertical="center" wrapText="1"/>
    </xf>
    <xf numFmtId="0" fontId="4" fillId="0" borderId="2" xfId="0" applyNumberFormat="1" applyFont="1" applyBorder="1" applyAlignment="1">
      <alignment vertical="center" wrapText="1"/>
    </xf>
    <xf numFmtId="0" fontId="2" fillId="2" borderId="1" xfId="0" applyNumberFormat="1" applyFont="1" applyFill="1" applyBorder="1" applyAlignment="1">
      <alignment horizontal="left" vertical="center" wrapText="1" indent="5"/>
    </xf>
    <xf numFmtId="0" fontId="2" fillId="4" borderId="1" xfId="0" applyNumberFormat="1" applyFont="1" applyFill="1" applyBorder="1" applyAlignment="1">
      <alignment horizontal="left" vertical="center" wrapText="1" indent="6"/>
    </xf>
    <xf numFmtId="4" fontId="2" fillId="5" borderId="1" xfId="0" applyNumberFormat="1" applyFont="1" applyFill="1" applyBorder="1" applyAlignment="1" applyProtection="1">
      <alignment horizontal="right" vertical="center" wrapText="1"/>
      <protection locked="0"/>
    </xf>
    <xf numFmtId="4" fontId="2" fillId="0" borderId="1" xfId="0" applyNumberFormat="1" applyFont="1" applyBorder="1" applyAlignment="1">
      <alignment horizontal="right" vertical="center" wrapText="1"/>
    </xf>
    <xf numFmtId="164" fontId="2" fillId="5" borderId="1" xfId="0" applyNumberFormat="1" applyFont="1" applyFill="1" applyBorder="1" applyAlignment="1" applyProtection="1">
      <alignment horizontal="right" vertical="center" wrapText="1"/>
      <protection locked="0"/>
    </xf>
    <xf numFmtId="165" fontId="0" fillId="6" borderId="1" xfId="0" applyNumberFormat="1" applyFont="1" applyFill="1" applyBorder="1" applyAlignment="1" applyProtection="1">
      <alignment horizontal="center" vertical="center" wrapText="1"/>
      <protection locked="0"/>
    </xf>
    <xf numFmtId="49" fontId="2" fillId="4" borderId="1" xfId="0" applyNumberFormat="1" applyFont="1" applyFill="1" applyBorder="1" applyAlignment="1">
      <alignment horizontal="center" vertical="center" wrapText="1"/>
    </xf>
    <xf numFmtId="0" fontId="5" fillId="0" borderId="6" xfId="0" applyNumberFormat="1" applyFont="1" applyBorder="1" applyAlignment="1">
      <alignment horizontal="left" vertical="top" wrapText="1"/>
    </xf>
    <xf numFmtId="49" fontId="2" fillId="0" borderId="1" xfId="0" applyNumberFormat="1" applyFont="1" applyBorder="1" applyAlignment="1">
      <alignment horizontal="left" vertical="center" wrapText="1"/>
    </xf>
    <xf numFmtId="4" fontId="4" fillId="0" borderId="1" xfId="0" applyNumberFormat="1" applyFont="1" applyBorder="1" applyAlignment="1">
      <alignment horizontal="center" vertical="center" wrapText="1"/>
    </xf>
    <xf numFmtId="49" fontId="0" fillId="6" borderId="1" xfId="0" applyNumberFormat="1" applyFont="1" applyFill="1" applyBorder="1" applyAlignment="1" applyProtection="1">
      <alignment horizontal="center" vertical="center" wrapText="1"/>
      <protection locked="0"/>
    </xf>
    <xf numFmtId="0" fontId="5" fillId="0" borderId="7" xfId="0" applyNumberFormat="1" applyFont="1" applyBorder="1" applyAlignment="1">
      <alignment horizontal="left" vertical="top" wrapText="1"/>
    </xf>
    <xf numFmtId="49" fontId="8" fillId="7" borderId="3" xfId="0" applyNumberFormat="1" applyFont="1" applyFill="1" applyBorder="1" applyAlignment="1">
      <alignment horizontal="left" vertical="center"/>
    </xf>
    <xf numFmtId="49" fontId="9" fillId="7" borderId="4" xfId="0" applyNumberFormat="1" applyFont="1" applyFill="1" applyBorder="1" applyAlignment="1">
      <alignment horizontal="left" vertical="center" indent="6"/>
    </xf>
    <xf numFmtId="49" fontId="2" fillId="7" borderId="4" xfId="0" applyNumberFormat="1" applyFont="1" applyFill="1" applyBorder="1" applyAlignment="1">
      <alignment horizontal="center" vertical="center" wrapText="1"/>
    </xf>
    <xf numFmtId="49" fontId="2" fillId="7" borderId="5" xfId="0" applyNumberFormat="1" applyFont="1" applyFill="1" applyBorder="1" applyAlignment="1">
      <alignment horizontal="center" vertical="center" wrapText="1"/>
    </xf>
    <xf numFmtId="0" fontId="5" fillId="0" borderId="8" xfId="0" applyNumberFormat="1" applyFont="1" applyBorder="1" applyAlignment="1">
      <alignment horizontal="left" vertical="top" wrapText="1"/>
    </xf>
    <xf numFmtId="49" fontId="9" fillId="7" borderId="4" xfId="0" applyNumberFormat="1" applyFont="1" applyFill="1" applyBorder="1" applyAlignment="1">
      <alignment horizontal="left" vertical="center" indent="5"/>
    </xf>
    <xf numFmtId="49" fontId="0" fillId="7" borderId="4"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49" fontId="3" fillId="0" borderId="0" xfId="0" applyNumberFormat="1" applyFont="1">
      <alignment vertical="top"/>
    </xf>
    <xf numFmtId="49" fontId="9" fillId="7" borderId="4" xfId="0" applyNumberFormat="1" applyFont="1" applyFill="1" applyBorder="1" applyAlignment="1">
      <alignment horizontal="left" vertical="center" indent="4"/>
    </xf>
    <xf numFmtId="0" fontId="4" fillId="0" borderId="0" xfId="0" applyNumberFormat="1" applyFont="1" applyAlignment="1">
      <alignment horizontal="left" vertical="center" indent="1"/>
    </xf>
    <xf numFmtId="0" fontId="4" fillId="0" borderId="0" xfId="0" applyNumberFormat="1" applyFont="1" applyAlignment="1">
      <alignment horizontal="center" vertical="center"/>
    </xf>
    <xf numFmtId="0" fontId="4" fillId="0" borderId="0" xfId="0" applyNumberFormat="1" applyFont="1" applyAlignment="1">
      <alignment horizontal="left" vertical="center" wrapText="1"/>
    </xf>
    <xf numFmtId="49" fontId="4" fillId="0" borderId="0" xfId="0" applyNumberFormat="1" applyFont="1">
      <alignment vertical="top"/>
    </xf>
    <xf numFmtId="49" fontId="10" fillId="0" borderId="0" xfId="0" applyNumberFormat="1" applyFont="1">
      <alignment vertical="top"/>
    </xf>
    <xf numFmtId="49" fontId="11" fillId="0" borderId="9" xfId="0" applyNumberFormat="1" applyFont="1" applyBorder="1" applyAlignment="1">
      <alignment horizontal="left" vertical="center"/>
    </xf>
    <xf numFmtId="49" fontId="4" fillId="0" borderId="9" xfId="0" applyNumberFormat="1" applyFont="1" applyBorder="1" applyAlignment="1">
      <alignment horizontal="left" vertical="center" indent="3"/>
    </xf>
    <xf numFmtId="49" fontId="4" fillId="0" borderId="9" xfId="0" applyNumberFormat="1" applyFont="1" applyBorder="1" applyAlignment="1">
      <alignment horizontal="center" vertical="center" wrapText="1"/>
    </xf>
    <xf numFmtId="49" fontId="4" fillId="0" borderId="0" xfId="0" applyNumberFormat="1" applyFont="1" applyAlignment="1">
      <alignment horizontal="left" vertical="center"/>
    </xf>
    <xf numFmtId="49" fontId="11" fillId="0" borderId="0" xfId="0" applyNumberFormat="1" applyFont="1" applyAlignment="1">
      <alignment horizontal="left" vertical="center"/>
    </xf>
    <xf numFmtId="49" fontId="4" fillId="0" borderId="0" xfId="0" applyNumberFormat="1" applyFont="1" applyAlignment="1">
      <alignment horizontal="left" vertical="center" indent="2"/>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indent="1"/>
    </xf>
    <xf numFmtId="4" fontId="1"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165"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0" fontId="12" fillId="0" borderId="0" xfId="0" applyNumberFormat="1" applyFont="1" applyAlignment="1">
      <alignment vertical="center" wrapText="1"/>
    </xf>
    <xf numFmtId="0" fontId="1" fillId="0" borderId="0" xfId="0" applyNumberFormat="1" applyFont="1" applyAlignment="1">
      <alignment vertical="center"/>
    </xf>
    <xf numFmtId="0" fontId="3" fillId="2" borderId="0" xfId="0" applyNumberFormat="1" applyFont="1" applyFill="1" applyAlignment="1">
      <alignment vertical="center" wrapText="1"/>
    </xf>
    <xf numFmtId="0" fontId="2" fillId="2" borderId="0" xfId="0" applyNumberFormat="1" applyFont="1" applyFill="1" applyAlignment="1">
      <alignment horizontal="left" vertical="center" wrapText="1"/>
    </xf>
    <xf numFmtId="0" fontId="2" fillId="2" borderId="0" xfId="0" applyNumberFormat="1" applyFont="1" applyFill="1" applyAlignment="1">
      <alignment vertical="center" wrapText="1"/>
    </xf>
    <xf numFmtId="0" fontId="2" fillId="0" borderId="9" xfId="0" applyNumberFormat="1" applyFont="1" applyBorder="1" applyAlignment="1">
      <alignment horizontal="left" vertical="top" wrapText="1" indent="1"/>
    </xf>
    <xf numFmtId="0" fontId="13" fillId="0" borderId="0" xfId="0" applyNumberFormat="1" applyFont="1" applyAlignment="1">
      <alignment vertical="center" wrapText="1"/>
    </xf>
    <xf numFmtId="0" fontId="2" fillId="0" borderId="9" xfId="0" applyNumberFormat="1" applyFont="1" applyBorder="1" applyAlignment="1">
      <alignment horizontal="left" vertical="top" wrapText="1" indent="1"/>
    </xf>
    <xf numFmtId="0" fontId="2" fillId="0" borderId="10" xfId="0" applyNumberFormat="1" applyFont="1" applyBorder="1" applyAlignment="1">
      <alignment horizontal="left" vertical="center" wrapText="1" indent="1"/>
    </xf>
    <xf numFmtId="0" fontId="2" fillId="0" borderId="10" xfId="0" applyNumberFormat="1" applyFont="1" applyBorder="1" applyAlignment="1">
      <alignment horizontal="left" vertical="center" wrapText="1" indent="1"/>
    </xf>
    <xf numFmtId="0" fontId="14" fillId="2" borderId="0" xfId="0" applyNumberFormat="1" applyFont="1" applyFill="1" applyAlignment="1">
      <alignment horizontal="center" vertical="center" wrapText="1"/>
    </xf>
    <xf numFmtId="0" fontId="0" fillId="0" borderId="0" xfId="0" applyNumberFormat="1" applyFont="1" applyAlignment="1">
      <alignment vertical="center"/>
    </xf>
    <xf numFmtId="0" fontId="0" fillId="2" borderId="1" xfId="0" applyNumberFormat="1" applyFont="1" applyFill="1" applyBorder="1" applyAlignment="1">
      <alignment horizontal="right" vertical="center" wrapText="1" indent="1"/>
    </xf>
    <xf numFmtId="0" fontId="0" fillId="0" borderId="4" xfId="0" applyNumberFormat="1" applyFont="1" applyBorder="1" applyAlignment="1">
      <alignment vertical="center"/>
    </xf>
    <xf numFmtId="0" fontId="2" fillId="3" borderId="1" xfId="0" applyNumberFormat="1" applyFont="1" applyFill="1" applyBorder="1" applyAlignment="1">
      <alignment horizontal="left" vertical="center" wrapText="1" indent="1"/>
    </xf>
    <xf numFmtId="0" fontId="15" fillId="0" borderId="0" xfId="0" applyNumberFormat="1" applyFont="1" applyAlignment="1">
      <alignment vertical="center"/>
    </xf>
    <xf numFmtId="165" fontId="2" fillId="3" borderId="1" xfId="0" applyNumberFormat="1" applyFont="1" applyFill="1" applyBorder="1" applyAlignment="1">
      <alignment horizontal="left" vertical="center" wrapText="1" indent="1"/>
    </xf>
    <xf numFmtId="0" fontId="2" fillId="0" borderId="0" xfId="0" applyNumberFormat="1" applyFont="1" applyAlignment="1">
      <alignment horizontal="right" vertical="center" wrapText="1"/>
    </xf>
    <xf numFmtId="0" fontId="2" fillId="2" borderId="10" xfId="0" applyNumberFormat="1" applyFont="1" applyFill="1" applyBorder="1" applyAlignment="1">
      <alignment vertical="center" wrapText="1"/>
    </xf>
    <xf numFmtId="0" fontId="7" fillId="0" borderId="10"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2" fillId="0" borderId="6" xfId="0" applyNumberFormat="1" applyFont="1" applyBorder="1" applyAlignment="1">
      <alignment vertical="center" wrapText="1"/>
    </xf>
    <xf numFmtId="0" fontId="0" fillId="2" borderId="3"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wrapText="1"/>
    </xf>
    <xf numFmtId="0" fontId="0"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49" fontId="9" fillId="7" borderId="6" xfId="0" applyNumberFormat="1" applyFont="1" applyFill="1" applyBorder="1" applyAlignment="1">
      <alignment horizontal="center" vertical="center" textRotation="90" wrapText="1"/>
    </xf>
    <xf numFmtId="0" fontId="2" fillId="0" borderId="7" xfId="0" applyNumberFormat="1" applyFont="1" applyBorder="1" applyAlignment="1">
      <alignment vertical="center" wrapText="1"/>
    </xf>
    <xf numFmtId="0" fontId="2" fillId="0" borderId="6"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2" borderId="7" xfId="0" applyNumberFormat="1" applyFont="1" applyFill="1" applyBorder="1" applyAlignment="1">
      <alignment horizontal="center" vertical="center" wrapText="1"/>
    </xf>
    <xf numFmtId="49" fontId="9" fillId="7" borderId="7" xfId="0" applyNumberFormat="1" applyFont="1" applyFill="1" applyBorder="1" applyAlignment="1">
      <alignment horizontal="center" vertical="center" textRotation="90" wrapText="1"/>
    </xf>
    <xf numFmtId="0" fontId="2" fillId="0" borderId="8" xfId="0" applyNumberFormat="1" applyFont="1" applyBorder="1" applyAlignment="1">
      <alignment vertical="center" wrapText="1"/>
    </xf>
    <xf numFmtId="0" fontId="2" fillId="0" borderId="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2" fillId="2" borderId="8" xfId="0" applyNumberFormat="1" applyFont="1" applyFill="1" applyBorder="1" applyAlignment="1">
      <alignment horizontal="center" vertical="center" wrapText="1"/>
    </xf>
    <xf numFmtId="49" fontId="9" fillId="7" borderId="8" xfId="0" applyNumberFormat="1" applyFont="1" applyFill="1" applyBorder="1" applyAlignment="1">
      <alignment horizontal="center" vertical="center" textRotation="90" wrapText="1"/>
    </xf>
    <xf numFmtId="49" fontId="16" fillId="0" borderId="0" xfId="0" applyNumberFormat="1" applyFont="1" applyAlignment="1">
      <alignment vertical="center" wrapText="1"/>
    </xf>
    <xf numFmtId="0" fontId="17" fillId="2" borderId="0" xfId="0" applyNumberFormat="1" applyFont="1" applyFill="1" applyAlignment="1">
      <alignment vertical="center" wrapText="1"/>
    </xf>
    <xf numFmtId="0" fontId="10" fillId="2" borderId="0" xfId="0" applyNumberFormat="1" applyFont="1" applyFill="1" applyAlignment="1">
      <alignment vertical="center" wrapText="1"/>
    </xf>
    <xf numFmtId="49" fontId="18" fillId="2" borderId="9" xfId="0" applyNumberFormat="1" applyFont="1" applyFill="1" applyBorder="1" applyAlignment="1">
      <alignment horizontal="left" vertical="center" wrapText="1"/>
    </xf>
    <xf numFmtId="49" fontId="18" fillId="2" borderId="9"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18" fillId="2" borderId="9" xfId="0" applyNumberFormat="1" applyFont="1" applyFill="1" applyBorder="1" applyAlignment="1">
      <alignment horizontal="center" vertical="center" wrapText="1"/>
    </xf>
    <xf numFmtId="0" fontId="18" fillId="2" borderId="9" xfId="0" applyNumberFormat="1" applyFont="1" applyFill="1" applyBorder="1" applyAlignment="1">
      <alignment horizontal="center" vertical="center" wrapText="1"/>
    </xf>
    <xf numFmtId="0" fontId="16" fillId="0" borderId="0" xfId="0" applyNumberFormat="1" applyFont="1" applyAlignment="1">
      <alignment vertical="center" wrapText="1"/>
    </xf>
    <xf numFmtId="165" fontId="0" fillId="6" borderId="6" xfId="0" applyNumberFormat="1" applyFont="1" applyFill="1" applyBorder="1" applyAlignment="1" applyProtection="1">
      <alignment horizontal="center" vertical="center" wrapText="1"/>
      <protection locked="0"/>
    </xf>
    <xf numFmtId="4" fontId="2" fillId="0" borderId="6" xfId="0" applyNumberFormat="1" applyFont="1" applyBorder="1" applyAlignment="1">
      <alignment horizontal="right" vertical="center" wrapText="1"/>
    </xf>
    <xf numFmtId="49" fontId="0" fillId="6" borderId="8" xfId="0" applyNumberFormat="1" applyFont="1" applyFill="1" applyBorder="1" applyAlignment="1" applyProtection="1">
      <alignment horizontal="center" vertical="center" wrapText="1"/>
      <protection locked="0"/>
    </xf>
    <xf numFmtId="4" fontId="2" fillId="0" borderId="8" xfId="0" applyNumberFormat="1" applyFont="1" applyBorder="1" applyAlignment="1">
      <alignment horizontal="right" vertical="center" wrapText="1"/>
    </xf>
    <xf numFmtId="0" fontId="2" fillId="0" borderId="0" xfId="0" applyNumberFormat="1" applyFont="1" applyAlignment="1">
      <alignment horizontal="right" vertical="top" wrapText="1"/>
    </xf>
    <xf numFmtId="0" fontId="2" fillId="0" borderId="0" xfId="0" applyNumberFormat="1" applyFont="1" applyAlignment="1">
      <alignment horizontal="left" vertical="top" wrapText="1"/>
    </xf>
    <xf numFmtId="49" fontId="2" fillId="0" borderId="0" xfId="0" applyNumberFormat="1" applyFont="1" applyAlignment="1">
      <alignment vertical="top" wrapText="1"/>
    </xf>
    <xf numFmtId="0" fontId="2" fillId="0" borderId="0" xfId="0" applyNumberFormat="1" applyFont="1" applyAlignment="1">
      <alignment vertical="top" wrapText="1"/>
    </xf>
    <xf numFmtId="0" fontId="2" fillId="0" borderId="0" xfId="0" applyNumberFormat="1" applyFont="1" applyAlignment="1">
      <alignment horizontal="left" vertical="center" wrapText="1" indent="1"/>
    </xf>
    <xf numFmtId="0" fontId="2" fillId="0" borderId="0" xfId="0" applyNumberFormat="1" applyFont="1" applyAlignment="1">
      <alignment horizontal="left" vertical="center" wrapText="1" indent="2"/>
    </xf>
    <xf numFmtId="0" fontId="0" fillId="3" borderId="1"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165" fontId="0" fillId="6" borderId="5" xfId="0" applyNumberFormat="1" applyFont="1" applyFill="1" applyBorder="1" applyAlignment="1" applyProtection="1">
      <alignment horizontal="left" vertical="center" wrapText="1"/>
      <protection locked="0"/>
    </xf>
    <xf numFmtId="165" fontId="0" fillId="6" borderId="3" xfId="0" applyNumberFormat="1" applyFont="1" applyFill="1" applyBorder="1" applyAlignment="1" applyProtection="1">
      <alignment horizontal="left" vertical="center" wrapText="1"/>
      <protection locked="0"/>
    </xf>
    <xf numFmtId="0" fontId="2" fillId="4" borderId="1" xfId="0" applyNumberFormat="1" applyFont="1" applyFill="1" applyBorder="1" applyAlignment="1">
      <alignment horizontal="left" vertical="center" wrapText="1"/>
    </xf>
    <xf numFmtId="0" fontId="0" fillId="0" borderId="7" xfId="0" applyNumberFormat="1" applyFont="1" applyBorder="1" applyAlignment="1">
      <alignment horizontal="center" vertical="center" wrapText="1"/>
    </xf>
    <xf numFmtId="0" fontId="19" fillId="0" borderId="0" xfId="0" applyNumberFormat="1" applyFont="1" applyAlignment="1">
      <alignment vertical="center" wrapText="1"/>
    </xf>
    <xf numFmtId="49" fontId="9" fillId="7" borderId="10" xfId="0" applyNumberFormat="1" applyFont="1" applyFill="1" applyBorder="1" applyAlignment="1">
      <alignment horizontal="left" vertical="center"/>
    </xf>
    <xf numFmtId="49" fontId="9" fillId="7" borderId="4" xfId="0" applyNumberFormat="1" applyFont="1" applyFill="1" applyBorder="1" applyAlignment="1">
      <alignment horizontal="left" vertical="center"/>
    </xf>
    <xf numFmtId="49" fontId="9" fillId="7" borderId="4" xfId="0" applyNumberFormat="1" applyFont="1" applyFill="1" applyBorder="1" applyAlignment="1">
      <alignment horizontal="left" vertical="center" indent="2"/>
    </xf>
    <xf numFmtId="49" fontId="20" fillId="7" borderId="5" xfId="0" applyNumberFormat="1" applyFont="1" applyFill="1" applyBorder="1" applyAlignment="1">
      <alignment horizontal="center" vertical="top"/>
    </xf>
    <xf numFmtId="4" fontId="0" fillId="6" borderId="1" xfId="0" applyNumberFormat="1" applyFont="1" applyFill="1" applyBorder="1" applyAlignment="1" applyProtection="1">
      <alignment horizontal="right" vertical="center" wrapText="1"/>
      <protection locked="0"/>
    </xf>
    <xf numFmtId="0" fontId="2" fillId="2" borderId="0" xfId="0" applyNumberFormat="1" applyFont="1" applyFill="1" applyAlignment="1">
      <alignment horizontal="right" vertical="center" wrapText="1"/>
    </xf>
    <xf numFmtId="0" fontId="2" fillId="0" borderId="4" xfId="0" applyNumberFormat="1" applyFont="1" applyBorder="1" applyAlignment="1">
      <alignment horizontal="left" vertical="top" wrapText="1" indent="1"/>
    </xf>
    <xf numFmtId="0" fontId="2" fillId="2" borderId="0" xfId="0" applyNumberFormat="1" applyFont="1" applyFill="1" applyAlignment="1">
      <alignment horizontal="center" vertical="center" wrapText="1"/>
    </xf>
    <xf numFmtId="0" fontId="2" fillId="2" borderId="0" xfId="0" applyNumberFormat="1" applyFont="1" applyFill="1" applyAlignment="1">
      <alignment horizontal="right" vertical="center"/>
    </xf>
    <xf numFmtId="0" fontId="0" fillId="2" borderId="3" xfId="0" applyNumberFormat="1" applyFont="1" applyFill="1" applyBorder="1" applyAlignment="1">
      <alignment horizontal="right" vertical="center" wrapText="1" indent="1"/>
    </xf>
    <xf numFmtId="0" fontId="8" fillId="2" borderId="0" xfId="0" applyNumberFormat="1" applyFont="1" applyFill="1" applyAlignment="1">
      <alignment horizontal="right" vertical="center"/>
    </xf>
    <xf numFmtId="0" fontId="2" fillId="2" borderId="1" xfId="0" applyNumberFormat="1" applyFont="1" applyFill="1" applyBorder="1" applyAlignment="1">
      <alignment horizontal="center" vertical="center"/>
    </xf>
    <xf numFmtId="0" fontId="0" fillId="0" borderId="6" xfId="0" applyNumberFormat="1" applyFont="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0" fillId="0" borderId="8" xfId="0" applyNumberFormat="1" applyFont="1" applyBorder="1" applyAlignment="1">
      <alignment horizontal="center" vertical="center" wrapText="1"/>
    </xf>
    <xf numFmtId="49" fontId="21" fillId="2" borderId="0" xfId="0" applyNumberFormat="1" applyFont="1" applyFill="1" applyAlignment="1">
      <alignment horizontal="center" vertical="center" wrapText="1"/>
    </xf>
    <xf numFmtId="49" fontId="21" fillId="2" borderId="9" xfId="0" applyNumberFormat="1" applyFont="1" applyFill="1" applyBorder="1" applyAlignment="1">
      <alignment horizontal="center" vertical="center" wrapText="1"/>
    </xf>
    <xf numFmtId="49" fontId="0" fillId="2" borderId="6" xfId="0" applyNumberFormat="1" applyFont="1" applyFill="1" applyBorder="1" applyAlignment="1">
      <alignment horizontal="center" vertical="center" wrapText="1"/>
    </xf>
    <xf numFmtId="0" fontId="0" fillId="0" borderId="6" xfId="0" applyNumberFormat="1" applyFont="1" applyBorder="1" applyAlignment="1">
      <alignment horizontal="left" vertical="center" wrapText="1"/>
    </xf>
    <xf numFmtId="0" fontId="0"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3" fillId="2" borderId="0" xfId="0" applyNumberFormat="1" applyFont="1" applyFill="1" applyAlignment="1">
      <alignment horizontal="center" vertical="top" wrapText="1"/>
    </xf>
    <xf numFmtId="49" fontId="0" fillId="2" borderId="1" xfId="0" applyNumberFormat="1" applyFont="1" applyFill="1" applyBorder="1" applyAlignment="1">
      <alignment horizontal="center" vertical="center" wrapText="1"/>
    </xf>
    <xf numFmtId="0" fontId="0" fillId="3" borderId="3"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0" fontId="0" fillId="3" borderId="1" xfId="0" applyNumberFormat="1" applyFont="1" applyFill="1" applyBorder="1" applyAlignment="1">
      <alignment horizontal="left" vertical="center" wrapText="1" indent="1"/>
    </xf>
    <xf numFmtId="49" fontId="9" fillId="7" borderId="10" xfId="0" applyNumberFormat="1" applyFont="1" applyFill="1" applyBorder="1" applyAlignment="1">
      <alignment horizontal="left" vertical="center" indent="2"/>
    </xf>
    <xf numFmtId="0" fontId="3" fillId="2" borderId="2" xfId="0" applyNumberFormat="1" applyFont="1" applyFill="1" applyBorder="1" applyAlignment="1">
      <alignment horizontal="center" vertical="top" wrapText="1"/>
    </xf>
    <xf numFmtId="49" fontId="0" fillId="2" borderId="8" xfId="0" applyNumberFormat="1" applyFont="1" applyFill="1" applyBorder="1" applyAlignment="1">
      <alignment horizontal="center" vertical="center" wrapText="1"/>
    </xf>
    <xf numFmtId="0" fontId="0" fillId="3" borderId="8" xfId="0" applyNumberFormat="1" applyFont="1" applyFill="1" applyBorder="1" applyAlignment="1">
      <alignment horizontal="left" vertical="center" wrapText="1" indent="1"/>
    </xf>
    <xf numFmtId="0" fontId="3" fillId="0" borderId="0" xfId="0" applyNumberFormat="1" applyFont="1" applyAlignment="1">
      <alignment vertical="center" wrapText="1"/>
    </xf>
    <xf numFmtId="0" fontId="2" fillId="0" borderId="7" xfId="0" applyNumberFormat="1" applyFont="1" applyBorder="1" applyAlignment="1">
      <alignment vertical="center" wrapText="1"/>
    </xf>
    <xf numFmtId="0" fontId="0" fillId="0" borderId="7"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2" fillId="0" borderId="1" xfId="0" applyNumberFormat="1" applyFont="1" applyBorder="1" applyAlignment="1">
      <alignment vertical="top" wrapText="1"/>
    </xf>
    <xf numFmtId="49" fontId="0" fillId="2" borderId="3" xfId="0" applyNumberFormat="1" applyFont="1" applyFill="1" applyBorder="1" applyAlignment="1">
      <alignment horizontal="center" vertical="center" wrapText="1"/>
    </xf>
    <xf numFmtId="49" fontId="22" fillId="6" borderId="1" xfId="0" applyNumberFormat="1" applyFont="1" applyFill="1" applyBorder="1" applyAlignment="1" applyProtection="1">
      <alignment horizontal="left" vertical="center" wrapText="1"/>
      <protection locked="0"/>
    </xf>
    <xf numFmtId="0" fontId="2" fillId="0" borderId="8"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0" fontId="2" fillId="0" borderId="6" xfId="0" applyNumberFormat="1" applyFont="1" applyBorder="1" applyAlignment="1">
      <alignment vertical="top" wrapText="1"/>
    </xf>
    <xf numFmtId="49" fontId="2" fillId="0" borderId="9" xfId="0" applyNumberFormat="1" applyFont="1" applyBorder="1">
      <alignment vertical="top"/>
    </xf>
    <xf numFmtId="0" fontId="13" fillId="0" borderId="0" xfId="0" applyNumberFormat="1" applyFont="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110.OPEN.INFO.REQUEST.HEAT.EIAS_export%20(&#1050;&#1050;-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PP110.OPEN.INFO.REQUEST.HEAT.EIAS</v>
          </cell>
        </row>
        <row r="3">
          <cell r="B3" t="str">
            <v>Версия отчёта: 1.1.1</v>
          </cell>
        </row>
      </sheetData>
      <sheetData sheetId="1">
        <row r="7">
          <cell r="F7" t="str">
            <v>Ханты-Мансийский автономный округ</v>
          </cell>
        </row>
        <row r="11">
          <cell r="F11">
            <v>45658</v>
          </cell>
        </row>
        <row r="12">
          <cell r="F12">
            <v>47483</v>
          </cell>
        </row>
        <row r="13">
          <cell r="F13" t="str">
            <v/>
          </cell>
        </row>
        <row r="19">
          <cell r="F19">
            <v>46388</v>
          </cell>
        </row>
        <row r="21">
          <cell r="F21">
            <v>45410</v>
          </cell>
        </row>
        <row r="22">
          <cell r="F22" t="str">
            <v>2016</v>
          </cell>
        </row>
        <row r="26">
          <cell r="F26">
            <v>46265</v>
          </cell>
        </row>
        <row r="27">
          <cell r="F27" t="str">
            <v>6523</v>
          </cell>
        </row>
        <row r="31">
          <cell r="F31" t="str">
            <v>ООО "Сургутские городские электрические сети"</v>
          </cell>
        </row>
        <row r="33">
          <cell r="F33" t="str">
            <v>8602015464</v>
          </cell>
        </row>
        <row r="34">
          <cell r="F34" t="str">
            <v>860201001</v>
          </cell>
        </row>
        <row r="36">
          <cell r="F36" t="str">
            <v>Регулируемая организация</v>
          </cell>
        </row>
        <row r="41">
          <cell r="F41" t="str">
            <v>нет</v>
          </cell>
        </row>
      </sheetData>
      <sheetData sheetId="2">
        <row r="12">
          <cell r="F12" t="str">
            <v>ter_1</v>
          </cell>
          <cell r="G12" t="str">
            <v>Территория 1</v>
          </cell>
        </row>
        <row r="13">
          <cell r="F13" t="str">
            <v>75</v>
          </cell>
          <cell r="G13" t="str">
            <v>Сургут</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AJ18" t="str">
            <v>Тариф на тепловую энергию (мощность) город Сургут, от котельной по ул. Крылова, д. 55/2</v>
          </cell>
          <cell r="AK18" t="str">
            <v>без дифференциации</v>
          </cell>
          <cell r="AL18" t="str">
            <v>без дифференциации</v>
          </cell>
          <cell r="AM18" t="str">
            <v>без дифференциации</v>
          </cell>
          <cell r="AN18">
            <v>1</v>
          </cell>
          <cell r="AO18" t="str">
            <v>1.1</v>
          </cell>
          <cell r="AP18" t="str">
            <v>1.1.1</v>
          </cell>
          <cell r="AQ18" t="str">
            <v>1.1.1.1</v>
          </cell>
        </row>
        <row r="23">
          <cell r="AC23" t="str">
            <v/>
          </cell>
          <cell r="AD23" t="str">
            <v/>
          </cell>
          <cell r="AE23" t="str">
            <v/>
          </cell>
          <cell r="AF23" t="str">
            <v/>
          </cell>
          <cell r="AG23" t="str">
            <v/>
          </cell>
          <cell r="AH23" t="str">
            <v/>
          </cell>
          <cell r="AJ23" t="str">
            <v/>
          </cell>
          <cell r="AK23" t="str">
            <v/>
          </cell>
          <cell r="AL23" t="str">
            <v/>
          </cell>
          <cell r="AM23" t="str">
            <v/>
          </cell>
          <cell r="AN23" t="str">
            <v/>
          </cell>
          <cell r="AO23" t="str">
            <v/>
          </cell>
          <cell r="AP23" t="str">
            <v/>
          </cell>
          <cell r="AQ23" t="str">
            <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ow r="11">
          <cell r="AD11" t="str">
            <v>ip_1</v>
          </cell>
        </row>
        <row r="13">
          <cell r="G13" t="str">
            <v>Добавить инвестиционную программу</v>
          </cell>
        </row>
      </sheetData>
      <sheetData sheetId="41" refreshError="1"/>
      <sheetData sheetId="42" refreshError="1"/>
      <sheetData sheetId="43" refreshError="1"/>
      <sheetData sheetId="44" refreshError="1"/>
      <sheetData sheetId="45" refreshError="1"/>
      <sheetData sheetId="46" refreshError="1"/>
      <sheetData sheetId="47">
        <row r="27">
          <cell r="K27" t="str">
            <v>метод индексации установленных тарифов</v>
          </cell>
        </row>
        <row r="28">
          <cell r="K28" t="str">
            <v>метод индексации установленных тарифов</v>
          </cell>
        </row>
        <row r="29">
          <cell r="K29" t="str">
            <v>метод индексации установленных тарифов</v>
          </cell>
        </row>
      </sheetData>
      <sheetData sheetId="48" refreshError="1"/>
      <sheetData sheetId="49" refreshError="1"/>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HEAT</v>
          </cell>
          <cell r="F36" t="str">
            <v>теплоснабжения</v>
          </cell>
          <cell r="G36" t="str">
            <v>теплоснабжение</v>
          </cell>
        </row>
        <row r="44">
          <cell r="G44">
            <v>2026</v>
          </cell>
        </row>
        <row r="45">
          <cell r="E45" t="str">
            <v>R</v>
          </cell>
          <cell r="J45"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(теплоснабжения)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теплоснабжения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теплоснабжения</v>
          </cell>
        </row>
        <row r="51">
          <cell r="F51" t="str">
            <v>R</v>
          </cell>
          <cell r="G51" t="str">
            <v>01.01.2025</v>
          </cell>
          <cell r="H51" t="str">
            <v>31.12.2029</v>
          </cell>
          <cell r="I51" t="b">
            <v>0</v>
          </cell>
          <cell r="J51"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01.01.2025</v>
          </cell>
          <cell r="H52" t="str">
            <v>31.12.2029</v>
          </cell>
          <cell r="I52" t="b">
            <v>0</v>
          </cell>
          <cell r="J52" t="str">
            <v>Показатели, подлежащие раскрытию в сфере теплоснабжения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5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5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ООО "Сургутские городские электрические сети"</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ell>
        </row>
        <row r="4">
          <cell r="C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теплоснабжение (общая информация)</v>
          </cell>
          <cell r="H4" t="str">
            <v>Форма 1. Информация об организации (общая информация)</v>
          </cell>
        </row>
        <row r="5">
          <cell r="C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D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E6" t="str">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ell>
        </row>
        <row r="7">
          <cell r="C7" t="str">
            <v>Форма 11. Информация о расходах на капитальный и текущий ремонт основных средств</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ell>
        </row>
        <row r="31">
          <cell r="C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теплоснабжение (общая информация)</v>
          </cell>
        </row>
        <row r="32">
          <cell r="C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теплоснабжения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Количество поданных заявок</v>
          </cell>
          <cell r="N11" t="str">
            <v>Указывается количество поданных заявок на подключение (технологическое присоединение) к системе теплоснабжения в течение отчетного квартала.</v>
          </cell>
        </row>
        <row r="12">
          <cell r="M12" t="str">
            <v>Количество рассмотренных заявок</v>
          </cell>
          <cell r="N12" t="str">
            <v>Указывается количество исполненных заявок на подключение (технологическое присоединение) к системе теплоснабжения в течение отчетного квартала.</v>
          </cell>
        </row>
        <row r="13">
          <cell r="M13" t="str">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ell>
          <cell r="N13" t="str">
            <v>Указывается количество заявок с решением об отказе в течение отчетного квартала.</v>
          </cell>
        </row>
        <row r="14">
          <cell r="M14" t="str">
            <v>Причины отказа в заключении договора о подключении (технологическом присоединении) к системе теплоснабжения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Резерв мощности источников тепловой энергии, входящих в систему теплоснабжения, в течение одного квартала, в том числе:</v>
          </cell>
          <cell r="N15"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6">
          <cell r="N16"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8">
          <cell r="L18">
            <v>1</v>
          </cell>
          <cell r="M18" t="str">
            <v>Выручка от регулируемого вида деятельности с распределением по видам деятельности</v>
          </cell>
          <cell r="N18" t="str">
            <v>Указывается выручка от регулируемого вида деятельности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регулируемому виду деятельности,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теплоноситель</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2.2</v>
          </cell>
          <cell r="M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N21" t="str">
            <v>Указываются суммарные расходы на приобретение топлива всех видов.</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2.3</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2.3.1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 (с учетом мощности)</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2.3.2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2.4</v>
          </cell>
          <cell r="M28" t="str">
            <v>Расходы на приобретение холодной воды, используемой в технологическом процессе</v>
          </cell>
          <cell r="N28" t="str">
            <v/>
          </cell>
          <cell r="O28" t="str">
            <v>2.4</v>
          </cell>
          <cell r="T28" t="str">
            <v>Расходы на приобретение холодной воды, используемой в технологическом процессе</v>
          </cell>
        </row>
        <row r="29">
          <cell r="L29" t="str">
            <v>2.5</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химические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регулируемого вида деятельности</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
          </cell>
          <cell r="M48" t="str">
            <v/>
          </cell>
          <cell r="N48" t="str">
            <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
          </cell>
          <cell r="M49" t="str">
            <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2.13</v>
          </cell>
          <cell r="M50" t="str">
            <v>Прочие расходы, которые подлежат отнесению на регулируемые виды деятельности в соответствии с законодательством Российской Федерации</v>
          </cell>
          <cell r="N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3</v>
          </cell>
          <cell r="M51" t="str">
            <v>Валовая прибыль (убытки) от реализации товаров и оказания услуг по регулируемому виду деятельности</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4</v>
          </cell>
          <cell r="M52" t="str">
            <v>Чистая прибыль, полученная от регулируемого вида деятельности,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4.1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5</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5.1</v>
          </cell>
          <cell r="M55" t="str">
            <v>Изменение стоимости основных фондов за счет:</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Изменение стоимости основных фондов за счет:</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5.1.1</v>
          </cell>
          <cell r="M56" t="str">
            <v>Изменения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Изменения стоимости основных фондов 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5.1.2</v>
          </cell>
          <cell r="M57" t="str">
            <v>Изменения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Изменения стоимости основных фондов 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5.2</v>
          </cell>
          <cell r="M58" t="str">
            <v>Изменение стоимости основных фондов за счет их переоценки</v>
          </cell>
          <cell r="N58" t="str">
            <v/>
          </cell>
          <cell r="O58" t="str">
            <v>5.2</v>
          </cell>
          <cell r="P58" t="str">
            <v>4.2</v>
          </cell>
          <cell r="Q58" t="str">
            <v>4.2</v>
          </cell>
          <cell r="R58" t="str">
            <v>4.2</v>
          </cell>
          <cell r="T58" t="str">
            <v>Изменение стоимости основных фондов 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
          </cell>
          <cell r="M59" t="str">
            <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7</v>
          </cell>
          <cell r="M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N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8</v>
          </cell>
          <cell r="M79" t="str">
            <v>Тепловая нагрузка по договорам, заключенным в рамках осуществления регулируемых видов деятельности</v>
          </cell>
          <cell r="N79" t="str">
            <v>Регулируемыми организациями указывается информация по договорам, заключенным в рамках осуществления регулируемых видов деятельности</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9</v>
          </cell>
          <cell r="M80" t="str">
            <v>Объем вырабатываемой регулируемой организацией тепловой энергии в рамках осуществления регулируемых видов деятельности</v>
          </cell>
          <cell r="N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9.1</v>
          </cell>
          <cell r="M81" t="str">
            <v>Объем приобретаемой регулируемой организацией тепловой энергии в рамках осуществления регулируемых видов деятельности</v>
          </cell>
          <cell r="N81" t="str">
            <v>Информация указывается только едиными теплоснабжающими организациями.</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10</v>
          </cell>
          <cell r="M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N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10.1</v>
          </cell>
          <cell r="M83" t="str">
            <v xml:space="preserve">По приборам учёта </v>
          </cell>
          <cell r="N83" t="str">
            <v/>
          </cell>
          <cell r="O83" t="str">
            <v>10.1</v>
          </cell>
          <cell r="T83" t="str">
            <v xml:space="preserve">По приборам учёта </v>
          </cell>
        </row>
        <row r="84">
          <cell r="L84" t="str">
            <v>10.1.1</v>
          </cell>
          <cell r="M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10.2</v>
          </cell>
          <cell r="M85" t="str">
            <v>Расчётным путём</v>
          </cell>
          <cell r="N85" t="str">
            <v/>
          </cell>
          <cell r="O85" t="str">
            <v>10.2</v>
          </cell>
          <cell r="T85" t="str">
            <v>Расчётным путём</v>
          </cell>
        </row>
        <row r="86">
          <cell r="L86" t="str">
            <v>10.3</v>
          </cell>
          <cell r="M86" t="str">
            <v>По нормативам потребления коммунальных услуг и нормативам потребления коммунальных ресурсов</v>
          </cell>
          <cell r="N86" t="str">
            <v/>
          </cell>
          <cell r="O86" t="str">
            <v>10.3</v>
          </cell>
          <cell r="T86" t="str">
            <v>По нормативам потребления коммунальных услуг и нормативам потребления коммунальных ресурсов</v>
          </cell>
        </row>
        <row r="87">
          <cell r="L87" t="str">
            <v>11</v>
          </cell>
          <cell r="M87" t="str">
            <v>Нормативы технологических потерь при передаче тепловой энергии, теплоносителя по тепловым сетям, утвержденные уполномоченным органом</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12</v>
          </cell>
          <cell r="M88" t="str">
            <v>Фактический объем потерь при передаче тепловой энергии</v>
          </cell>
          <cell r="N88" t="str">
            <v/>
          </cell>
          <cell r="O88" t="str">
            <v>12</v>
          </cell>
          <cell r="T88" t="str">
            <v>Фактический объем потерь при передаче тепловой энергии</v>
          </cell>
        </row>
        <row r="89">
          <cell r="L89" t="str">
            <v>13</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14</v>
          </cell>
          <cell r="M90" t="str">
            <v>Среднесписочная численность административно-управленческого персонала</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15</v>
          </cell>
          <cell r="M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16</v>
          </cell>
          <cell r="M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17</v>
          </cell>
          <cell r="M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7" t="str">
            <v>Регулируемыми организациями указывается информация с по договорам, заключенным в рамках осуществления регулируемой деятельности.</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18</v>
          </cell>
          <cell r="M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8" t="str">
            <v>Регулируемыми организациями указывается информация с по договорам, заключенным в рамках осуществления регулируемой деятельности.</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19</v>
          </cell>
          <cell r="M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N99" t="str">
            <v>Указывается ссылка на документ, предварительно загруженный в хранилище файлов ФГИС ЕИАС.</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19.1</v>
          </cell>
          <cell r="M100" t="str">
            <v>Информация о показателях физического износа объектов теплоснабжения</v>
          </cell>
          <cell r="N100" t="str">
            <v>Указывается ссылка на документ, предварительно загруженный в хранилище файлов ФГИС ЕИАС.</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19.2</v>
          </cell>
          <cell r="M101" t="str">
            <v>Информация о показателях энергетической эффективности объектов теплоснабжения</v>
          </cell>
          <cell r="N101" t="str">
            <v>Указывается ссылка на документ, предварительно загруженный в хранилище файлов ФГИС ЕИАС.</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ow r="2">
          <cell r="B2" t="str">
            <v>Территория 1</v>
          </cell>
        </row>
      </sheetData>
      <sheetData sheetId="80" refreshError="1"/>
      <sheetData sheetId="81">
        <row r="2">
          <cell r="A2" t="str">
            <v>4190064</v>
          </cell>
          <cell r="B2" t="str">
            <v>Производство тепловой энергии. Некомбинированная выработка</v>
          </cell>
        </row>
        <row r="3">
          <cell r="A3" t="str">
            <v>4190065</v>
          </cell>
          <cell r="B3" t="str">
            <v>Производство тепловой энергии. Комбинированная выработка с уст. мощностью производства электрической энергии менее 25 МВт</v>
          </cell>
        </row>
        <row r="4">
          <cell r="A4" t="str">
            <v>4190066</v>
          </cell>
          <cell r="B4" t="str">
            <v>Производство тепловой энергии. Комбинированная выработка с уст. мощностью производства электрической энергии 25 МВт и более</v>
          </cell>
        </row>
        <row r="5">
          <cell r="A5" t="str">
            <v>4190067</v>
          </cell>
          <cell r="B5" t="str">
            <v>Производство. Теплоноситель</v>
          </cell>
        </row>
        <row r="6">
          <cell r="A6" t="str">
            <v>4190068</v>
          </cell>
          <cell r="B6" t="str">
            <v>Передача. Тепловая энергия</v>
          </cell>
        </row>
        <row r="7">
          <cell r="A7" t="str">
            <v>4190069</v>
          </cell>
          <cell r="B7" t="str">
            <v>Передача. Теплоноситель</v>
          </cell>
        </row>
        <row r="8">
          <cell r="A8" t="str">
            <v>4190070</v>
          </cell>
          <cell r="B8" t="str">
            <v>Сбыт. Тепловая энергия</v>
          </cell>
        </row>
        <row r="9">
          <cell r="A9" t="str">
            <v>4190071</v>
          </cell>
          <cell r="B9" t="str">
            <v>Сбыт. Теплоноситель</v>
          </cell>
        </row>
        <row r="10">
          <cell r="A10" t="str">
            <v>4190072</v>
          </cell>
          <cell r="B10" t="str">
            <v>Подключение (технологическое присоединение) к системе теплоснабжения</v>
          </cell>
        </row>
        <row r="11">
          <cell r="A11" t="str">
            <v>4190073</v>
          </cell>
          <cell r="B11" t="str">
            <v>Поддержание резервной тепловой мощности при отсутствии потребления тепловой энергии</v>
          </cell>
        </row>
      </sheetData>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iashmao.admhmao.ru/lk/files/Files/qpZNXj/4665181d-3278-4e9d-a31d-5fabccd47e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5"/>
  <sheetViews>
    <sheetView showGridLines="0" topLeftCell="P25" zoomScale="90" workbookViewId="0">
      <selection activeCell="BR49" sqref="BR49"/>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2" style="1" hidden="1" customWidth="1"/>
    <col min="10" max="10" width="9.85546875" style="1" hidden="1" customWidth="1"/>
    <col min="11" max="11" width="11.42578125" style="1" hidden="1" customWidth="1"/>
    <col min="12" max="12" width="19.140625" style="2" hidden="1" customWidth="1"/>
    <col min="13" max="14" width="12.28515625" style="3" hidden="1" customWidth="1"/>
    <col min="15" max="15" width="23.42578125" style="3" hidden="1" customWidth="1"/>
    <col min="16" max="16" width="3" style="4" customWidth="1"/>
    <col min="17" max="18" width="3" style="5" customWidth="1"/>
    <col min="19" max="19" width="12" style="6" customWidth="1"/>
    <col min="20" max="20" width="31" style="7" customWidth="1"/>
    <col min="21" max="21" width="0.140625" style="7" customWidth="1"/>
    <col min="22" max="22" width="24.7109375" style="7" hidden="1" customWidth="1"/>
    <col min="23" max="23" width="0.140625" style="7" hidden="1" customWidth="1"/>
    <col min="24" max="25" width="24.7109375" style="7" hidden="1" customWidth="1"/>
    <col min="26" max="26" width="11.7109375" style="7" hidden="1" customWidth="1"/>
    <col min="27" max="27" width="3.7109375" style="7" hidden="1" customWidth="1"/>
    <col min="28" max="28" width="11.7109375" style="7" hidden="1" customWidth="1"/>
    <col min="29" max="29" width="8.5703125" style="7" hidden="1" customWidth="1"/>
    <col min="30" max="30" width="24.7109375" style="7" customWidth="1"/>
    <col min="31" max="31" width="0.140625" style="7" customWidth="1"/>
    <col min="32" max="33" width="24" style="7" customWidth="1"/>
    <col min="34" max="34" width="11" style="7" customWidth="1"/>
    <col min="35" max="35" width="3.7109375" style="7" customWidth="1"/>
    <col min="36" max="36" width="11" style="7" customWidth="1"/>
    <col min="37" max="37" width="8.5703125" style="7" customWidth="1"/>
    <col min="38" max="77" width="10.5703125" style="9"/>
    <col min="78" max="78" width="4" style="7" customWidth="1"/>
    <col min="79" max="79" width="115" style="7" customWidth="1"/>
    <col min="80" max="84" width="10" style="8" customWidth="1"/>
    <col min="85" max="85" width="10.5703125" style="7"/>
    <col min="86" max="16384" width="10.5703125" style="9"/>
  </cols>
  <sheetData>
    <row r="1" spans="1:85" ht="22.5" hidden="1" customHeight="1">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CG1" s="7" t="s">
        <v>0</v>
      </c>
    </row>
    <row r="2" spans="1:85" ht="21" hidden="1" customHeight="1">
      <c r="A2" s="10"/>
      <c r="B2" s="10"/>
      <c r="C2" s="10"/>
      <c r="D2" s="10"/>
      <c r="E2" s="11">
        <v>1</v>
      </c>
      <c r="F2" s="10"/>
      <c r="G2" s="10"/>
      <c r="H2" s="10"/>
      <c r="I2" s="10"/>
      <c r="J2" s="10"/>
      <c r="K2" s="10"/>
      <c r="L2" s="12"/>
      <c r="M2" s="13"/>
      <c r="N2" s="13"/>
      <c r="O2" s="13"/>
      <c r="Q2" s="14"/>
      <c r="R2" s="15"/>
      <c r="S2" s="16" t="e">
        <f>INDEX(PT_DIFFERENTIATION_NUM_NTAR,MATCH(A2,PT_DIFFERENTIATION_NTAR_ID,0))</f>
        <v>#N/A</v>
      </c>
      <c r="T2" s="17" t="s">
        <v>1</v>
      </c>
      <c r="U2" s="18"/>
      <c r="V2" s="19"/>
      <c r="W2" s="20"/>
      <c r="X2" s="20"/>
      <c r="Y2" s="20"/>
      <c r="Z2" s="20"/>
      <c r="AA2" s="20"/>
      <c r="AB2" s="20"/>
      <c r="AC2" s="21"/>
      <c r="AD2" s="19" t="e">
        <f>INDEX(PT_DIFFERENTIATION_NTAR,MATCH(A2,PT_DIFFERENTIATION_NTAR_ID,0))</f>
        <v>#N/A</v>
      </c>
      <c r="AE2" s="20"/>
      <c r="AF2" s="20"/>
      <c r="AG2" s="20"/>
      <c r="AH2" s="20"/>
      <c r="AI2" s="20"/>
      <c r="AJ2" s="20"/>
      <c r="AK2" s="20"/>
      <c r="AL2" s="19"/>
      <c r="AM2" s="20"/>
      <c r="AN2" s="20"/>
      <c r="AO2" s="20"/>
      <c r="AP2" s="20"/>
      <c r="AQ2" s="20"/>
      <c r="AR2" s="20"/>
      <c r="AS2" s="21"/>
      <c r="AT2" s="19"/>
      <c r="AU2" s="20"/>
      <c r="AV2" s="20"/>
      <c r="AW2" s="20"/>
      <c r="AX2" s="20"/>
      <c r="AY2" s="20"/>
      <c r="AZ2" s="20"/>
      <c r="BA2" s="21"/>
      <c r="BB2" s="19"/>
      <c r="BC2" s="20"/>
      <c r="BD2" s="20"/>
      <c r="BE2" s="20"/>
      <c r="BF2" s="20"/>
      <c r="BG2" s="20"/>
      <c r="BH2" s="20"/>
      <c r="BI2" s="21"/>
      <c r="BJ2" s="19"/>
      <c r="BK2" s="20"/>
      <c r="BL2" s="20"/>
      <c r="BM2" s="20"/>
      <c r="BN2" s="20"/>
      <c r="BO2" s="20"/>
      <c r="BP2" s="20"/>
      <c r="BQ2" s="21"/>
      <c r="BR2" s="19"/>
      <c r="BS2" s="20"/>
      <c r="BT2" s="20"/>
      <c r="BU2" s="20"/>
      <c r="BV2" s="20"/>
      <c r="BW2" s="20"/>
      <c r="BX2" s="20"/>
      <c r="BY2" s="21"/>
      <c r="BZ2" s="21"/>
      <c r="CA2" s="22" t="s">
        <v>2</v>
      </c>
      <c r="CC2" s="23"/>
      <c r="CD2" s="23" t="str">
        <f t="shared" ref="CD2:CD15" si="0">IF(T2="","",T2)</f>
        <v>Наименование тарифа</v>
      </c>
      <c r="CE2" s="23"/>
      <c r="CF2" s="23"/>
      <c r="CG2" s="7">
        <v>0</v>
      </c>
    </row>
    <row r="3" spans="1:85" ht="21" hidden="1" customHeight="1">
      <c r="A3" s="10"/>
      <c r="B3" s="10"/>
      <c r="C3" s="10"/>
      <c r="D3" s="10"/>
      <c r="E3" s="24"/>
      <c r="F3" s="11">
        <v>1</v>
      </c>
      <c r="G3" s="10"/>
      <c r="H3" s="10"/>
      <c r="I3" s="10"/>
      <c r="J3" s="10"/>
      <c r="K3" s="10"/>
      <c r="L3" s="12"/>
      <c r="M3" s="13"/>
      <c r="N3" s="13"/>
      <c r="O3" s="13"/>
      <c r="P3" s="25"/>
      <c r="Q3" s="26"/>
      <c r="R3" s="27"/>
      <c r="S3" s="16" t="e">
        <f>INDEX(PT_DIFFERENTIATION_NUM_TER,MATCH(B3,PT_DIFFERENTIATION_TER_ID,0))</f>
        <v>#N/A</v>
      </c>
      <c r="T3" s="28" t="s">
        <v>3</v>
      </c>
      <c r="U3" s="18"/>
      <c r="V3" s="19"/>
      <c r="W3" s="20"/>
      <c r="X3" s="20"/>
      <c r="Y3" s="20"/>
      <c r="Z3" s="20"/>
      <c r="AA3" s="20"/>
      <c r="AB3" s="20"/>
      <c r="AC3" s="21"/>
      <c r="AD3" s="19" t="e">
        <f>INDEX(PT_DIFFERENTIATION_TER,MATCH(B3,PT_DIFFERENTIATION_TER_ID,0))</f>
        <v>#N/A</v>
      </c>
      <c r="AE3" s="20"/>
      <c r="AF3" s="20"/>
      <c r="AG3" s="20"/>
      <c r="AH3" s="20"/>
      <c r="AI3" s="20"/>
      <c r="AJ3" s="20"/>
      <c r="AK3" s="20"/>
      <c r="AL3" s="19"/>
      <c r="AM3" s="20"/>
      <c r="AN3" s="20"/>
      <c r="AO3" s="20"/>
      <c r="AP3" s="20"/>
      <c r="AQ3" s="20"/>
      <c r="AR3" s="20"/>
      <c r="AS3" s="21"/>
      <c r="AT3" s="19"/>
      <c r="AU3" s="20"/>
      <c r="AV3" s="20"/>
      <c r="AW3" s="20"/>
      <c r="AX3" s="20"/>
      <c r="AY3" s="20"/>
      <c r="AZ3" s="20"/>
      <c r="BA3" s="21"/>
      <c r="BB3" s="19"/>
      <c r="BC3" s="20"/>
      <c r="BD3" s="20"/>
      <c r="BE3" s="20"/>
      <c r="BF3" s="20"/>
      <c r="BG3" s="20"/>
      <c r="BH3" s="20"/>
      <c r="BI3" s="21"/>
      <c r="BJ3" s="19"/>
      <c r="BK3" s="20"/>
      <c r="BL3" s="20"/>
      <c r="BM3" s="20"/>
      <c r="BN3" s="20"/>
      <c r="BO3" s="20"/>
      <c r="BP3" s="20"/>
      <c r="BQ3" s="21"/>
      <c r="BR3" s="19"/>
      <c r="BS3" s="20"/>
      <c r="BT3" s="20"/>
      <c r="BU3" s="20"/>
      <c r="BV3" s="20"/>
      <c r="BW3" s="20"/>
      <c r="BX3" s="20"/>
      <c r="BY3" s="21"/>
      <c r="BZ3" s="21"/>
      <c r="CA3" s="22" t="s">
        <v>4</v>
      </c>
      <c r="CC3" s="23"/>
      <c r="CD3" s="23" t="str">
        <f t="shared" si="0"/>
        <v>Территория действия тарифа</v>
      </c>
      <c r="CE3" s="23"/>
      <c r="CF3" s="23"/>
      <c r="CG3" s="7">
        <v>0</v>
      </c>
    </row>
    <row r="4" spans="1:85" ht="23.25" hidden="1" customHeight="1">
      <c r="A4" s="10"/>
      <c r="B4" s="10"/>
      <c r="C4" s="10"/>
      <c r="D4" s="10"/>
      <c r="E4" s="24"/>
      <c r="F4" s="24"/>
      <c r="G4" s="11">
        <v>1</v>
      </c>
      <c r="H4" s="10"/>
      <c r="I4" s="10"/>
      <c r="J4" s="10"/>
      <c r="K4" s="10"/>
      <c r="L4" s="12"/>
      <c r="M4" s="13"/>
      <c r="N4" s="13"/>
      <c r="O4" s="13"/>
      <c r="P4" s="29"/>
      <c r="Q4" s="26"/>
      <c r="R4" s="27"/>
      <c r="S4" s="16" t="e">
        <f>INDEX(PT_DIFFERENTIATION_NUM_CS,MATCH(C4,PT_DIFFERENTIATION_CS_ID,0))</f>
        <v>#N/A</v>
      </c>
      <c r="T4" s="30" t="s">
        <v>5</v>
      </c>
      <c r="U4" s="18"/>
      <c r="V4" s="19"/>
      <c r="W4" s="20"/>
      <c r="X4" s="20"/>
      <c r="Y4" s="20"/>
      <c r="Z4" s="20"/>
      <c r="AA4" s="20"/>
      <c r="AB4" s="20"/>
      <c r="AC4" s="21"/>
      <c r="AD4" s="19" t="e">
        <f>INDEX(PT_DIFFERENTIATION_CS,MATCH(C4,PT_DIFFERENTIATION_CS_ID,0))</f>
        <v>#N/A</v>
      </c>
      <c r="AE4" s="20"/>
      <c r="AF4" s="20"/>
      <c r="AG4" s="20"/>
      <c r="AH4" s="20"/>
      <c r="AI4" s="20"/>
      <c r="AJ4" s="20"/>
      <c r="AK4" s="20"/>
      <c r="AL4" s="19"/>
      <c r="AM4" s="20"/>
      <c r="AN4" s="20"/>
      <c r="AO4" s="20"/>
      <c r="AP4" s="20"/>
      <c r="AQ4" s="20"/>
      <c r="AR4" s="20"/>
      <c r="AS4" s="21"/>
      <c r="AT4" s="19"/>
      <c r="AU4" s="20"/>
      <c r="AV4" s="20"/>
      <c r="AW4" s="20"/>
      <c r="AX4" s="20"/>
      <c r="AY4" s="20"/>
      <c r="AZ4" s="20"/>
      <c r="BA4" s="21"/>
      <c r="BB4" s="19"/>
      <c r="BC4" s="20"/>
      <c r="BD4" s="20"/>
      <c r="BE4" s="20"/>
      <c r="BF4" s="20"/>
      <c r="BG4" s="20"/>
      <c r="BH4" s="20"/>
      <c r="BI4" s="21"/>
      <c r="BJ4" s="19"/>
      <c r="BK4" s="20"/>
      <c r="BL4" s="20"/>
      <c r="BM4" s="20"/>
      <c r="BN4" s="20"/>
      <c r="BO4" s="20"/>
      <c r="BP4" s="20"/>
      <c r="BQ4" s="21"/>
      <c r="BR4" s="19"/>
      <c r="BS4" s="20"/>
      <c r="BT4" s="20"/>
      <c r="BU4" s="20"/>
      <c r="BV4" s="20"/>
      <c r="BW4" s="20"/>
      <c r="BX4" s="20"/>
      <c r="BY4" s="21"/>
      <c r="BZ4" s="21"/>
      <c r="CA4" s="22" t="s">
        <v>6</v>
      </c>
      <c r="CC4" s="23"/>
      <c r="CD4" s="23" t="str">
        <f t="shared" si="0"/>
        <v xml:space="preserve">Наименование системы теплоснабжения </v>
      </c>
      <c r="CE4" s="23"/>
      <c r="CF4" s="23"/>
      <c r="CG4" s="7">
        <v>0</v>
      </c>
    </row>
    <row r="5" spans="1:85" ht="21" hidden="1" customHeight="1">
      <c r="A5" s="10"/>
      <c r="B5" s="10"/>
      <c r="C5" s="10"/>
      <c r="D5" s="10"/>
      <c r="E5" s="24"/>
      <c r="F5" s="24"/>
      <c r="G5" s="24"/>
      <c r="H5" s="11">
        <v>1</v>
      </c>
      <c r="I5" s="10"/>
      <c r="J5" s="10"/>
      <c r="K5" s="10"/>
      <c r="L5" s="12"/>
      <c r="M5" s="13"/>
      <c r="N5" s="13"/>
      <c r="O5" s="13"/>
      <c r="P5" s="29"/>
      <c r="Q5" s="26"/>
      <c r="R5" s="27"/>
      <c r="S5" s="16" t="e">
        <f>INDEX(PT_DIFFERENTIATION_NUM_IST_TE,MATCH(D5,PT_DIFFERENTIATION_IST_TE_ID,0))</f>
        <v>#N/A</v>
      </c>
      <c r="T5" s="31" t="s">
        <v>7</v>
      </c>
      <c r="U5" s="18"/>
      <c r="V5" s="19"/>
      <c r="W5" s="20"/>
      <c r="X5" s="20"/>
      <c r="Y5" s="20"/>
      <c r="Z5" s="20"/>
      <c r="AA5" s="20"/>
      <c r="AB5" s="20"/>
      <c r="AC5" s="21"/>
      <c r="AD5" s="19" t="e">
        <f>INDEX(PT_DIFFERENTIATION_IST_TE,MATCH(D5,PT_DIFFERENTIATION_IST_TE_ID,0))</f>
        <v>#N/A</v>
      </c>
      <c r="AE5" s="20"/>
      <c r="AF5" s="20"/>
      <c r="AG5" s="20"/>
      <c r="AH5" s="20"/>
      <c r="AI5" s="20"/>
      <c r="AJ5" s="20"/>
      <c r="AK5" s="20"/>
      <c r="AL5" s="19"/>
      <c r="AM5" s="20"/>
      <c r="AN5" s="20"/>
      <c r="AO5" s="20"/>
      <c r="AP5" s="20"/>
      <c r="AQ5" s="20"/>
      <c r="AR5" s="20"/>
      <c r="AS5" s="21"/>
      <c r="AT5" s="19"/>
      <c r="AU5" s="20"/>
      <c r="AV5" s="20"/>
      <c r="AW5" s="20"/>
      <c r="AX5" s="20"/>
      <c r="AY5" s="20"/>
      <c r="AZ5" s="20"/>
      <c r="BA5" s="21"/>
      <c r="BB5" s="19"/>
      <c r="BC5" s="20"/>
      <c r="BD5" s="20"/>
      <c r="BE5" s="20"/>
      <c r="BF5" s="20"/>
      <c r="BG5" s="20"/>
      <c r="BH5" s="20"/>
      <c r="BI5" s="21"/>
      <c r="BJ5" s="19"/>
      <c r="BK5" s="20"/>
      <c r="BL5" s="20"/>
      <c r="BM5" s="20"/>
      <c r="BN5" s="20"/>
      <c r="BO5" s="20"/>
      <c r="BP5" s="20"/>
      <c r="BQ5" s="21"/>
      <c r="BR5" s="19"/>
      <c r="BS5" s="20"/>
      <c r="BT5" s="20"/>
      <c r="BU5" s="20"/>
      <c r="BV5" s="20"/>
      <c r="BW5" s="20"/>
      <c r="BX5" s="20"/>
      <c r="BY5" s="21"/>
      <c r="BZ5" s="21"/>
      <c r="CA5" s="22" t="s">
        <v>8</v>
      </c>
      <c r="CC5" s="23"/>
      <c r="CD5" s="23" t="str">
        <f t="shared" si="0"/>
        <v xml:space="preserve">Источник тепловой энергии  </v>
      </c>
      <c r="CE5" s="23"/>
      <c r="CF5" s="23"/>
      <c r="CG5" s="7">
        <v>0</v>
      </c>
    </row>
    <row r="6" spans="1:85" ht="47.25" hidden="1" customHeight="1">
      <c r="A6" s="10"/>
      <c r="B6" s="10"/>
      <c r="C6" s="10"/>
      <c r="D6" s="10"/>
      <c r="E6" s="24"/>
      <c r="F6" s="24"/>
      <c r="G6" s="24"/>
      <c r="H6" s="24"/>
      <c r="I6" s="32" t="e">
        <f>S5&amp;".1"</f>
        <v>#N/A</v>
      </c>
      <c r="J6" s="10"/>
      <c r="K6" s="10"/>
      <c r="L6" s="12" t="s">
        <v>9</v>
      </c>
      <c r="M6" s="1"/>
      <c r="P6" s="33">
        <v>1</v>
      </c>
      <c r="Q6" s="34"/>
      <c r="R6" s="35"/>
      <c r="S6" s="16" t="e">
        <f>$I6</f>
        <v>#N/A</v>
      </c>
      <c r="T6" s="36" t="s">
        <v>10</v>
      </c>
      <c r="U6" s="18"/>
      <c r="V6" s="37"/>
      <c r="W6" s="38"/>
      <c r="X6" s="38"/>
      <c r="Y6" s="38"/>
      <c r="Z6" s="38"/>
      <c r="AA6" s="38"/>
      <c r="AB6" s="38"/>
      <c r="AC6" s="39"/>
      <c r="AD6" s="37"/>
      <c r="AE6" s="38"/>
      <c r="AF6" s="38"/>
      <c r="AG6" s="38"/>
      <c r="AH6" s="38"/>
      <c r="AI6" s="38"/>
      <c r="AJ6" s="38"/>
      <c r="AK6" s="38"/>
      <c r="AL6" s="37"/>
      <c r="AM6" s="38"/>
      <c r="AN6" s="38"/>
      <c r="AO6" s="38"/>
      <c r="AP6" s="38"/>
      <c r="AQ6" s="38"/>
      <c r="AR6" s="38"/>
      <c r="AS6" s="39"/>
      <c r="AT6" s="37"/>
      <c r="AU6" s="38"/>
      <c r="AV6" s="38"/>
      <c r="AW6" s="38"/>
      <c r="AX6" s="38"/>
      <c r="AY6" s="38"/>
      <c r="AZ6" s="38"/>
      <c r="BA6" s="39"/>
      <c r="BB6" s="37"/>
      <c r="BC6" s="38"/>
      <c r="BD6" s="38"/>
      <c r="BE6" s="38"/>
      <c r="BF6" s="38"/>
      <c r="BG6" s="38"/>
      <c r="BH6" s="38"/>
      <c r="BI6" s="39"/>
      <c r="BJ6" s="37"/>
      <c r="BK6" s="38"/>
      <c r="BL6" s="38"/>
      <c r="BM6" s="38"/>
      <c r="BN6" s="38"/>
      <c r="BO6" s="38"/>
      <c r="BP6" s="38"/>
      <c r="BQ6" s="39"/>
      <c r="BR6" s="37"/>
      <c r="BS6" s="38"/>
      <c r="BT6" s="38"/>
      <c r="BU6" s="38"/>
      <c r="BV6" s="38"/>
      <c r="BW6" s="38"/>
      <c r="BX6" s="38"/>
      <c r="BY6" s="39"/>
      <c r="BZ6" s="39"/>
      <c r="CA6" s="22" t="s">
        <v>11</v>
      </c>
      <c r="CC6" s="23"/>
      <c r="CD6" s="23" t="str">
        <f t="shared" si="0"/>
        <v>Схема подключения теплопотребляющей установки к коллектору источника тепловой энергии</v>
      </c>
      <c r="CE6" s="23"/>
      <c r="CF6" s="23"/>
      <c r="CG6" s="7">
        <v>0</v>
      </c>
    </row>
    <row r="7" spans="1:85" ht="21" hidden="1" customHeight="1">
      <c r="A7" s="10"/>
      <c r="B7" s="10"/>
      <c r="C7" s="10"/>
      <c r="D7" s="10"/>
      <c r="E7" s="24"/>
      <c r="F7" s="24"/>
      <c r="G7" s="24"/>
      <c r="H7" s="24"/>
      <c r="I7" s="40"/>
      <c r="J7" s="32" t="e">
        <f>I6&amp;".1"</f>
        <v>#N/A</v>
      </c>
      <c r="K7" s="10"/>
      <c r="L7" s="12" t="s">
        <v>12</v>
      </c>
      <c r="M7" s="1"/>
      <c r="N7" s="1"/>
      <c r="P7" s="33"/>
      <c r="Q7" s="33">
        <v>1</v>
      </c>
      <c r="R7" s="41"/>
      <c r="S7" s="16" t="e">
        <f>$J7</f>
        <v>#N/A</v>
      </c>
      <c r="T7" s="42" t="s">
        <v>13</v>
      </c>
      <c r="U7" s="18"/>
      <c r="V7" s="37"/>
      <c r="W7" s="38"/>
      <c r="X7" s="38"/>
      <c r="Y7" s="38"/>
      <c r="Z7" s="38"/>
      <c r="AA7" s="38"/>
      <c r="AB7" s="38"/>
      <c r="AC7" s="39"/>
      <c r="AD7" s="37"/>
      <c r="AE7" s="38"/>
      <c r="AF7" s="38"/>
      <c r="AG7" s="38"/>
      <c r="AH7" s="38"/>
      <c r="AI7" s="38"/>
      <c r="AJ7" s="38"/>
      <c r="AK7" s="38"/>
      <c r="AL7" s="37"/>
      <c r="AM7" s="38"/>
      <c r="AN7" s="38"/>
      <c r="AO7" s="38"/>
      <c r="AP7" s="38"/>
      <c r="AQ7" s="38"/>
      <c r="AR7" s="38"/>
      <c r="AS7" s="39"/>
      <c r="AT7" s="37"/>
      <c r="AU7" s="38"/>
      <c r="AV7" s="38"/>
      <c r="AW7" s="38"/>
      <c r="AX7" s="38"/>
      <c r="AY7" s="38"/>
      <c r="AZ7" s="38"/>
      <c r="BA7" s="39"/>
      <c r="BB7" s="37"/>
      <c r="BC7" s="38"/>
      <c r="BD7" s="38"/>
      <c r="BE7" s="38"/>
      <c r="BF7" s="38"/>
      <c r="BG7" s="38"/>
      <c r="BH7" s="38"/>
      <c r="BI7" s="39"/>
      <c r="BJ7" s="37"/>
      <c r="BK7" s="38"/>
      <c r="BL7" s="38"/>
      <c r="BM7" s="38"/>
      <c r="BN7" s="38"/>
      <c r="BO7" s="38"/>
      <c r="BP7" s="38"/>
      <c r="BQ7" s="39"/>
      <c r="BR7" s="37"/>
      <c r="BS7" s="38"/>
      <c r="BT7" s="38"/>
      <c r="BU7" s="38"/>
      <c r="BV7" s="38"/>
      <c r="BW7" s="38"/>
      <c r="BX7" s="38"/>
      <c r="BY7" s="39"/>
      <c r="BZ7" s="39"/>
      <c r="CA7" s="22" t="s">
        <v>14</v>
      </c>
      <c r="CC7" s="23"/>
      <c r="CD7" s="23" t="str">
        <f t="shared" si="0"/>
        <v>Группа потребителей</v>
      </c>
      <c r="CE7" s="23"/>
      <c r="CF7" s="23"/>
      <c r="CG7" s="7">
        <v>0</v>
      </c>
    </row>
    <row r="8" spans="1:85" ht="21" hidden="1" customHeight="1">
      <c r="A8" s="10"/>
      <c r="B8" s="10"/>
      <c r="C8" s="10"/>
      <c r="D8" s="10"/>
      <c r="E8" s="24"/>
      <c r="F8" s="24"/>
      <c r="G8" s="24"/>
      <c r="H8" s="24"/>
      <c r="I8" s="40"/>
      <c r="J8" s="40"/>
      <c r="K8" s="32" t="e">
        <f>J7&amp;".1"</f>
        <v>#N/A</v>
      </c>
      <c r="L8" s="12" t="s">
        <v>15</v>
      </c>
      <c r="M8" s="1"/>
      <c r="N8" s="1"/>
      <c r="O8" s="1"/>
      <c r="P8" s="33"/>
      <c r="Q8" s="33"/>
      <c r="R8" s="41">
        <v>1</v>
      </c>
      <c r="S8" s="16" t="e">
        <f>$K8</f>
        <v>#N/A</v>
      </c>
      <c r="T8" s="43"/>
      <c r="U8" s="18"/>
      <c r="V8" s="44"/>
      <c r="W8" s="45"/>
      <c r="X8" s="44"/>
      <c r="Y8" s="46"/>
      <c r="Z8" s="47"/>
      <c r="AA8" s="48" t="s">
        <v>16</v>
      </c>
      <c r="AB8" s="47"/>
      <c r="AC8" s="48" t="s">
        <v>16</v>
      </c>
      <c r="AD8" s="44"/>
      <c r="AE8" s="45"/>
      <c r="AF8" s="44"/>
      <c r="AG8" s="46"/>
      <c r="AH8" s="47"/>
      <c r="AI8" s="48" t="s">
        <v>16</v>
      </c>
      <c r="AJ8" s="47"/>
      <c r="AK8" s="48" t="s">
        <v>16</v>
      </c>
      <c r="AL8" s="44"/>
      <c r="AM8" s="45"/>
      <c r="AN8" s="44"/>
      <c r="AO8" s="46"/>
      <c r="AP8" s="47"/>
      <c r="AQ8" s="48" t="s">
        <v>16</v>
      </c>
      <c r="AR8" s="47"/>
      <c r="AS8" s="48" t="s">
        <v>16</v>
      </c>
      <c r="AT8" s="44"/>
      <c r="AU8" s="45"/>
      <c r="AV8" s="44"/>
      <c r="AW8" s="46"/>
      <c r="AX8" s="47"/>
      <c r="AY8" s="48" t="s">
        <v>16</v>
      </c>
      <c r="AZ8" s="47"/>
      <c r="BA8" s="48" t="s">
        <v>16</v>
      </c>
      <c r="BB8" s="44"/>
      <c r="BC8" s="45"/>
      <c r="BD8" s="44"/>
      <c r="BE8" s="46"/>
      <c r="BF8" s="47"/>
      <c r="BG8" s="48" t="s">
        <v>16</v>
      </c>
      <c r="BH8" s="47"/>
      <c r="BI8" s="48" t="s">
        <v>16</v>
      </c>
      <c r="BJ8" s="44"/>
      <c r="BK8" s="45"/>
      <c r="BL8" s="44"/>
      <c r="BM8" s="46"/>
      <c r="BN8" s="47"/>
      <c r="BO8" s="48" t="s">
        <v>16</v>
      </c>
      <c r="BP8" s="47"/>
      <c r="BQ8" s="48" t="s">
        <v>16</v>
      </c>
      <c r="BR8" s="44"/>
      <c r="BS8" s="45"/>
      <c r="BT8" s="44"/>
      <c r="BU8" s="46"/>
      <c r="BV8" s="47"/>
      <c r="BW8" s="48" t="s">
        <v>16</v>
      </c>
      <c r="BX8" s="47"/>
      <c r="BY8" s="48" t="s">
        <v>16</v>
      </c>
      <c r="BZ8" s="45"/>
      <c r="CA8" s="49" t="s">
        <v>17</v>
      </c>
      <c r="CB8" s="8" t="e">
        <f ca="1">STRCHECKDATE(V9:BZ9)</f>
        <v>#NAME?</v>
      </c>
      <c r="CC8" s="23"/>
      <c r="CD8" s="23" t="str">
        <f t="shared" si="0"/>
        <v/>
      </c>
      <c r="CE8" s="23"/>
      <c r="CF8" s="23"/>
      <c r="CG8" s="7">
        <v>0</v>
      </c>
    </row>
    <row r="9" spans="1:85" ht="0.75" hidden="1" customHeight="1">
      <c r="A9" s="10"/>
      <c r="B9" s="10"/>
      <c r="C9" s="10"/>
      <c r="D9" s="10"/>
      <c r="E9" s="24"/>
      <c r="F9" s="24"/>
      <c r="G9" s="24"/>
      <c r="H9" s="24"/>
      <c r="I9" s="40"/>
      <c r="J9" s="40"/>
      <c r="K9" s="32"/>
      <c r="L9" s="12"/>
      <c r="M9" s="1"/>
      <c r="N9" s="1"/>
      <c r="O9" s="1"/>
      <c r="P9" s="33"/>
      <c r="Q9" s="33"/>
      <c r="R9" s="41"/>
      <c r="S9" s="50"/>
      <c r="T9" s="18"/>
      <c r="U9" s="18"/>
      <c r="V9" s="45"/>
      <c r="W9" s="45"/>
      <c r="X9" s="45"/>
      <c r="Y9" s="51" t="str">
        <f>Z8&amp;"-"&amp;AB8</f>
        <v>-</v>
      </c>
      <c r="Z9" s="52"/>
      <c r="AA9" s="48"/>
      <c r="AB9" s="52"/>
      <c r="AC9" s="48"/>
      <c r="AD9" s="45"/>
      <c r="AE9" s="45"/>
      <c r="AF9" s="45"/>
      <c r="AG9" s="51" t="str">
        <f>AH8&amp;"-"&amp;AJ8</f>
        <v>-</v>
      </c>
      <c r="AH9" s="52"/>
      <c r="AI9" s="48"/>
      <c r="AJ9" s="52"/>
      <c r="AK9" s="48"/>
      <c r="AL9" s="45"/>
      <c r="AM9" s="45"/>
      <c r="AN9" s="45"/>
      <c r="AO9" s="51" t="str">
        <f>AP8&amp;"-"&amp;AR8</f>
        <v>-</v>
      </c>
      <c r="AP9" s="52"/>
      <c r="AQ9" s="48"/>
      <c r="AR9" s="52"/>
      <c r="AS9" s="48"/>
      <c r="AT9" s="45"/>
      <c r="AU9" s="45"/>
      <c r="AV9" s="45"/>
      <c r="AW9" s="51" t="str">
        <f>AX8&amp;"-"&amp;AZ8</f>
        <v>-</v>
      </c>
      <c r="AX9" s="52"/>
      <c r="AY9" s="48"/>
      <c r="AZ9" s="52"/>
      <c r="BA9" s="48"/>
      <c r="BB9" s="45"/>
      <c r="BC9" s="45"/>
      <c r="BD9" s="45"/>
      <c r="BE9" s="51" t="str">
        <f>BF8&amp;"-"&amp;BH8</f>
        <v>-</v>
      </c>
      <c r="BF9" s="52"/>
      <c r="BG9" s="48"/>
      <c r="BH9" s="52"/>
      <c r="BI9" s="48"/>
      <c r="BJ9" s="45"/>
      <c r="BK9" s="45"/>
      <c r="BL9" s="45"/>
      <c r="BM9" s="51" t="str">
        <f>BN8&amp;"-"&amp;BP8</f>
        <v>-</v>
      </c>
      <c r="BN9" s="52"/>
      <c r="BO9" s="48"/>
      <c r="BP9" s="52"/>
      <c r="BQ9" s="48"/>
      <c r="BR9" s="45"/>
      <c r="BS9" s="45"/>
      <c r="BT9" s="45"/>
      <c r="BU9" s="51" t="str">
        <f>BV8&amp;"-"&amp;BX8</f>
        <v>-</v>
      </c>
      <c r="BV9" s="52"/>
      <c r="BW9" s="48"/>
      <c r="BX9" s="52"/>
      <c r="BY9" s="48"/>
      <c r="BZ9" s="45"/>
      <c r="CA9" s="53"/>
      <c r="CC9" s="23"/>
      <c r="CD9" s="23" t="str">
        <f t="shared" si="0"/>
        <v/>
      </c>
      <c r="CE9" s="23"/>
      <c r="CF9" s="23"/>
      <c r="CG9" s="7">
        <v>0</v>
      </c>
    </row>
    <row r="10" spans="1:85" ht="15" hidden="1" customHeight="1">
      <c r="A10" s="10"/>
      <c r="B10" s="10"/>
      <c r="C10" s="10"/>
      <c r="D10" s="10"/>
      <c r="E10" s="24"/>
      <c r="F10" s="24"/>
      <c r="G10" s="24"/>
      <c r="H10" s="24"/>
      <c r="I10" s="40"/>
      <c r="J10" s="32"/>
      <c r="K10" s="10"/>
      <c r="L10" s="12"/>
      <c r="M10" s="1"/>
      <c r="N10" s="1"/>
      <c r="P10" s="33"/>
      <c r="Q10" s="33"/>
      <c r="R10" s="35"/>
      <c r="S10" s="54"/>
      <c r="T10" s="55" t="s">
        <v>18</v>
      </c>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7"/>
      <c r="CA10" s="58"/>
      <c r="CC10" s="23"/>
      <c r="CD10" s="23" t="str">
        <f t="shared" si="0"/>
        <v>Добавить вид теплоносителя (параметры теплоносителя)</v>
      </c>
      <c r="CE10" s="23"/>
      <c r="CF10" s="23"/>
      <c r="CG10" s="7">
        <v>0</v>
      </c>
    </row>
    <row r="11" spans="1:85" ht="15" hidden="1" customHeight="1">
      <c r="A11" s="10"/>
      <c r="B11" s="10"/>
      <c r="C11" s="10"/>
      <c r="D11" s="10"/>
      <c r="E11" s="24"/>
      <c r="F11" s="24"/>
      <c r="G11" s="24"/>
      <c r="H11" s="24"/>
      <c r="I11" s="32"/>
      <c r="J11" s="10"/>
      <c r="K11" s="10"/>
      <c r="L11" s="12"/>
      <c r="M11" s="1"/>
      <c r="P11" s="33"/>
      <c r="Q11" s="34"/>
      <c r="R11" s="35"/>
      <c r="S11" s="54"/>
      <c r="T11" s="59" t="s">
        <v>19</v>
      </c>
      <c r="U11" s="56"/>
      <c r="V11" s="56"/>
      <c r="W11" s="56"/>
      <c r="X11" s="56"/>
      <c r="Y11" s="56"/>
      <c r="Z11" s="56"/>
      <c r="AA11" s="56"/>
      <c r="AB11" s="56"/>
      <c r="AC11" s="60"/>
      <c r="AD11" s="56"/>
      <c r="AE11" s="56"/>
      <c r="AF11" s="56"/>
      <c r="AG11" s="56"/>
      <c r="AH11" s="56"/>
      <c r="AI11" s="56"/>
      <c r="AJ11" s="56"/>
      <c r="AK11" s="60"/>
      <c r="AL11" s="56"/>
      <c r="AM11" s="56"/>
      <c r="AN11" s="56"/>
      <c r="AO11" s="56"/>
      <c r="AP11" s="56"/>
      <c r="AQ11" s="56"/>
      <c r="AR11" s="56"/>
      <c r="AS11" s="60"/>
      <c r="AT11" s="56"/>
      <c r="AU11" s="56"/>
      <c r="AV11" s="56"/>
      <c r="AW11" s="56"/>
      <c r="AX11" s="56"/>
      <c r="AY11" s="56"/>
      <c r="AZ11" s="56"/>
      <c r="BA11" s="60"/>
      <c r="BB11" s="56"/>
      <c r="BC11" s="56"/>
      <c r="BD11" s="56"/>
      <c r="BE11" s="56"/>
      <c r="BF11" s="56"/>
      <c r="BG11" s="56"/>
      <c r="BH11" s="56"/>
      <c r="BI11" s="60"/>
      <c r="BJ11" s="56"/>
      <c r="BK11" s="56"/>
      <c r="BL11" s="56"/>
      <c r="BM11" s="56"/>
      <c r="BN11" s="56"/>
      <c r="BO11" s="56"/>
      <c r="BP11" s="56"/>
      <c r="BQ11" s="60"/>
      <c r="BR11" s="56"/>
      <c r="BS11" s="56"/>
      <c r="BT11" s="56"/>
      <c r="BU11" s="56"/>
      <c r="BV11" s="56"/>
      <c r="BW11" s="56"/>
      <c r="BX11" s="56"/>
      <c r="BY11" s="60"/>
      <c r="BZ11" s="56"/>
      <c r="CA11" s="61"/>
      <c r="CC11" s="23"/>
      <c r="CD11" s="23" t="str">
        <f t="shared" si="0"/>
        <v>Добавить группу потребителей</v>
      </c>
      <c r="CE11" s="23"/>
      <c r="CF11" s="23"/>
      <c r="CG11" s="7">
        <v>0</v>
      </c>
    </row>
    <row r="12" spans="1:85" ht="14.25" hidden="1" customHeight="1">
      <c r="A12" s="10"/>
      <c r="B12" s="10"/>
      <c r="C12" s="10"/>
      <c r="D12" s="10"/>
      <c r="E12" s="24"/>
      <c r="F12" s="24"/>
      <c r="G12" s="24"/>
      <c r="H12" s="11"/>
      <c r="I12" s="10"/>
      <c r="J12" s="10"/>
      <c r="K12" s="10"/>
      <c r="L12" s="12"/>
      <c r="M12" s="13"/>
      <c r="N12" s="13"/>
      <c r="O12" s="1"/>
      <c r="P12" s="14"/>
      <c r="Q12" s="62"/>
      <c r="R12" s="15"/>
      <c r="S12" s="54"/>
      <c r="T12" s="63" t="s">
        <v>20</v>
      </c>
      <c r="U12" s="56"/>
      <c r="V12" s="56"/>
      <c r="W12" s="56"/>
      <c r="X12" s="56"/>
      <c r="Y12" s="56"/>
      <c r="Z12" s="56"/>
      <c r="AA12" s="56"/>
      <c r="AB12" s="56"/>
      <c r="AC12" s="60"/>
      <c r="AD12" s="56"/>
      <c r="AE12" s="56"/>
      <c r="AF12" s="56"/>
      <c r="AG12" s="56"/>
      <c r="AH12" s="56"/>
      <c r="AI12" s="56"/>
      <c r="AJ12" s="56"/>
      <c r="AK12" s="60"/>
      <c r="AL12" s="56"/>
      <c r="AM12" s="56"/>
      <c r="AN12" s="56"/>
      <c r="AO12" s="56"/>
      <c r="AP12" s="56"/>
      <c r="AQ12" s="56"/>
      <c r="AR12" s="56"/>
      <c r="AS12" s="60"/>
      <c r="AT12" s="56"/>
      <c r="AU12" s="56"/>
      <c r="AV12" s="56"/>
      <c r="AW12" s="56"/>
      <c r="AX12" s="56"/>
      <c r="AY12" s="56"/>
      <c r="AZ12" s="56"/>
      <c r="BA12" s="60"/>
      <c r="BB12" s="56"/>
      <c r="BC12" s="56"/>
      <c r="BD12" s="56"/>
      <c r="BE12" s="56"/>
      <c r="BF12" s="56"/>
      <c r="BG12" s="56"/>
      <c r="BH12" s="56"/>
      <c r="BI12" s="60"/>
      <c r="BJ12" s="56"/>
      <c r="BK12" s="56"/>
      <c r="BL12" s="56"/>
      <c r="BM12" s="56"/>
      <c r="BN12" s="56"/>
      <c r="BO12" s="56"/>
      <c r="BP12" s="56"/>
      <c r="BQ12" s="60"/>
      <c r="BR12" s="56"/>
      <c r="BS12" s="56"/>
      <c r="BT12" s="56"/>
      <c r="BU12" s="56"/>
      <c r="BV12" s="56"/>
      <c r="BW12" s="56"/>
      <c r="BX12" s="56"/>
      <c r="BY12" s="60"/>
      <c r="BZ12" s="56"/>
      <c r="CA12" s="61"/>
      <c r="CC12" s="23"/>
      <c r="CD12" s="23" t="str">
        <f t="shared" si="0"/>
        <v>Добавить схему подключения</v>
      </c>
      <c r="CE12" s="23"/>
      <c r="CF12" s="23"/>
      <c r="CG12" s="7">
        <v>0</v>
      </c>
    </row>
    <row r="13" spans="1:85" s="8" customFormat="1" ht="0.75" hidden="1" customHeight="1">
      <c r="A13" s="64"/>
      <c r="B13" s="64"/>
      <c r="C13" s="64"/>
      <c r="D13" s="64"/>
      <c r="E13" s="24"/>
      <c r="F13" s="24"/>
      <c r="G13" s="11"/>
      <c r="H13" s="64"/>
      <c r="I13" s="64"/>
      <c r="J13" s="64"/>
      <c r="K13" s="64"/>
      <c r="L13" s="65"/>
      <c r="M13" s="66"/>
      <c r="N13" s="66"/>
      <c r="P13" s="67"/>
      <c r="Q13" s="68"/>
      <c r="R13" s="67"/>
      <c r="S13" s="69"/>
      <c r="T13" s="70" t="s">
        <v>21</v>
      </c>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C13" s="23"/>
      <c r="CD13" s="23" t="str">
        <f t="shared" si="0"/>
        <v>Добавить источник для дифференциации</v>
      </c>
      <c r="CE13" s="23"/>
      <c r="CF13" s="23"/>
      <c r="CG13" s="8">
        <v>0</v>
      </c>
    </row>
    <row r="14" spans="1:85" s="8" customFormat="1" ht="0.75" hidden="1" customHeight="1">
      <c r="A14" s="64"/>
      <c r="B14" s="64"/>
      <c r="C14" s="64"/>
      <c r="D14" s="64"/>
      <c r="E14" s="24"/>
      <c r="F14" s="11"/>
      <c r="G14" s="64"/>
      <c r="H14" s="64"/>
      <c r="I14" s="64"/>
      <c r="J14" s="64"/>
      <c r="K14" s="64"/>
      <c r="L14" s="65"/>
      <c r="M14" s="72"/>
      <c r="N14" s="72"/>
      <c r="P14" s="67"/>
      <c r="Q14" s="68"/>
      <c r="R14" s="67"/>
      <c r="S14" s="73"/>
      <c r="T14" s="74" t="s">
        <v>22</v>
      </c>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C14" s="23"/>
      <c r="CD14" s="23" t="str">
        <f t="shared" si="0"/>
        <v>Добавить централизованную систему для дифференциации</v>
      </c>
      <c r="CE14" s="23"/>
      <c r="CF14" s="23"/>
      <c r="CG14" s="8">
        <v>0</v>
      </c>
    </row>
    <row r="15" spans="1:85" s="8" customFormat="1" ht="0.75" hidden="1" customHeight="1">
      <c r="A15" s="64"/>
      <c r="B15" s="64"/>
      <c r="C15" s="64"/>
      <c r="D15" s="64"/>
      <c r="E15" s="11"/>
      <c r="F15" s="64"/>
      <c r="G15" s="64"/>
      <c r="H15" s="64"/>
      <c r="I15" s="64"/>
      <c r="J15" s="64"/>
      <c r="K15" s="64"/>
      <c r="L15" s="65"/>
      <c r="M15" s="72"/>
      <c r="N15" s="72"/>
      <c r="P15" s="67"/>
      <c r="Q15" s="68"/>
      <c r="R15" s="67"/>
      <c r="S15" s="73"/>
      <c r="T15" s="76" t="s">
        <v>23</v>
      </c>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C15" s="23"/>
      <c r="CD15" s="23" t="str">
        <f t="shared" si="0"/>
        <v>Добавить территорию для дифференциации</v>
      </c>
      <c r="CE15" s="23"/>
      <c r="CF15" s="23"/>
      <c r="CG15" s="8">
        <v>0</v>
      </c>
    </row>
    <row r="16" spans="1:85" ht="14.25" hidden="1" customHeight="1">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CG16" s="7">
        <v>0</v>
      </c>
    </row>
    <row r="17" spans="1:85" ht="14.25" hidden="1" customHeight="1">
      <c r="AD17" s="77"/>
      <c r="AE17" s="77"/>
      <c r="AF17" s="77"/>
      <c r="AG17" s="78"/>
      <c r="AH17" s="79"/>
      <c r="AI17" s="80" t="s">
        <v>16</v>
      </c>
      <c r="AJ17" s="79"/>
      <c r="AK17" s="80" t="s">
        <v>16</v>
      </c>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CG17" s="7">
        <v>0</v>
      </c>
    </row>
    <row r="18" spans="1:85" ht="14.25" hidden="1" customHeight="1">
      <c r="AD18" s="77"/>
      <c r="AE18" s="77"/>
      <c r="AF18" s="77"/>
      <c r="AG18" s="51" t="str">
        <f>AH17&amp;"-"&amp;AJ17</f>
        <v>-</v>
      </c>
      <c r="AH18" s="80"/>
      <c r="AI18" s="80"/>
      <c r="AJ18" s="80"/>
      <c r="AK18" s="80"/>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CG18" s="7">
        <v>0</v>
      </c>
    </row>
    <row r="19" spans="1:85" ht="14.25" hidden="1" customHeight="1">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CG19" s="7">
        <v>0</v>
      </c>
    </row>
    <row r="20" spans="1:85" s="1" customFormat="1" ht="22.5" hidden="1" customHeight="1">
      <c r="L20" s="2"/>
      <c r="M20" s="3"/>
      <c r="N20" s="3"/>
      <c r="O20" s="81" t="s">
        <v>24</v>
      </c>
      <c r="P20" s="3"/>
      <c r="Q20" s="82"/>
      <c r="R20" s="82"/>
      <c r="S20" s="13"/>
      <c r="Z20" s="81"/>
      <c r="AB20" s="81"/>
      <c r="AH20" s="81"/>
      <c r="AJ20" s="81"/>
      <c r="AP20" s="81"/>
      <c r="AR20" s="81"/>
      <c r="AX20" s="81"/>
      <c r="AZ20" s="81"/>
      <c r="BF20" s="81"/>
      <c r="BH20" s="81"/>
      <c r="BN20" s="81"/>
      <c r="BP20" s="81"/>
      <c r="BV20" s="81"/>
      <c r="BX20" s="81"/>
      <c r="CB20" s="8"/>
      <c r="CC20" s="8"/>
      <c r="CD20" s="8"/>
      <c r="CE20" s="8"/>
      <c r="CF20" s="8"/>
      <c r="CG20" s="1">
        <v>0</v>
      </c>
    </row>
    <row r="21" spans="1:85" s="1" customFormat="1" ht="14.25" hidden="1" customHeight="1">
      <c r="L21" s="2"/>
      <c r="M21" s="3"/>
      <c r="N21" s="3"/>
      <c r="O21" s="3"/>
      <c r="P21" s="3"/>
      <c r="Q21" s="82"/>
      <c r="R21" s="82"/>
      <c r="S21" s="13"/>
      <c r="CB21" s="8"/>
      <c r="CC21" s="8"/>
      <c r="CD21" s="8"/>
      <c r="CE21" s="8"/>
      <c r="CF21" s="8"/>
      <c r="CG21" s="1">
        <v>0</v>
      </c>
    </row>
    <row r="22" spans="1:85" s="1" customFormat="1" ht="14.25" hidden="1" customHeight="1">
      <c r="L22" s="2"/>
      <c r="M22" s="3"/>
      <c r="N22" s="3"/>
      <c r="O22" s="12" t="s">
        <v>25</v>
      </c>
      <c r="P22" s="3"/>
      <c r="Q22" s="82"/>
      <c r="R22" s="82"/>
      <c r="S22" s="13"/>
      <c r="T22" s="1" t="s">
        <v>26</v>
      </c>
      <c r="AA22" s="83" t="s">
        <v>27</v>
      </c>
      <c r="AC22" s="83" t="s">
        <v>28</v>
      </c>
      <c r="AD22" s="1" t="s">
        <v>26</v>
      </c>
      <c r="AI22" s="83" t="s">
        <v>29</v>
      </c>
      <c r="AK22" s="83" t="s">
        <v>28</v>
      </c>
      <c r="AQ22" s="83" t="s">
        <v>27</v>
      </c>
      <c r="AS22" s="83" t="s">
        <v>28</v>
      </c>
      <c r="AY22" s="83" t="s">
        <v>27</v>
      </c>
      <c r="BA22" s="83" t="s">
        <v>28</v>
      </c>
      <c r="BG22" s="83" t="s">
        <v>27</v>
      </c>
      <c r="BI22" s="83" t="s">
        <v>28</v>
      </c>
      <c r="BO22" s="83" t="s">
        <v>27</v>
      </c>
      <c r="BQ22" s="83" t="s">
        <v>28</v>
      </c>
      <c r="BW22" s="83" t="s">
        <v>27</v>
      </c>
      <c r="BY22" s="83" t="s">
        <v>28</v>
      </c>
      <c r="CB22" s="8"/>
      <c r="CC22" s="8"/>
      <c r="CD22" s="8"/>
      <c r="CE22" s="8"/>
      <c r="CF22" s="8"/>
      <c r="CG22" s="1">
        <v>0</v>
      </c>
    </row>
    <row r="23" spans="1:85" ht="14.25" hidden="1" customHeight="1">
      <c r="O23" s="12"/>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CG23" s="7">
        <v>0</v>
      </c>
    </row>
    <row r="24" spans="1:85" ht="14.25" hidden="1" customHeight="1">
      <c r="O24" s="12"/>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CG24" s="7">
        <v>0</v>
      </c>
    </row>
    <row r="25" spans="1:85" ht="14.65" customHeight="1">
      <c r="Q25" s="84"/>
      <c r="R25" s="84"/>
      <c r="S25" s="85"/>
      <c r="T25" s="86"/>
      <c r="U25" s="86"/>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CG25" s="7">
        <v>14</v>
      </c>
    </row>
    <row r="26" spans="1:85" ht="14.65" customHeight="1">
      <c r="Q26" s="84"/>
      <c r="R26" s="84"/>
      <c r="S26" s="8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87"/>
      <c r="U26" s="87"/>
      <c r="V26" s="87"/>
      <c r="W26" s="87"/>
      <c r="X26" s="87"/>
      <c r="Y26" s="87"/>
      <c r="Z26" s="87"/>
      <c r="AA26" s="87"/>
      <c r="AB26" s="87"/>
      <c r="AC26" s="87"/>
      <c r="AD26" s="87"/>
      <c r="AE26" s="87"/>
      <c r="AF26" s="87"/>
      <c r="AG26" s="87"/>
      <c r="AH26" s="87"/>
      <c r="AI26" s="87"/>
      <c r="AJ26" s="87"/>
      <c r="AK26" s="88"/>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CG26" s="7">
        <v>14</v>
      </c>
    </row>
    <row r="27" spans="1:85" ht="14.65" customHeight="1">
      <c r="Q27" s="84"/>
      <c r="R27" s="84"/>
      <c r="S27" s="90" t="str">
        <f>IF(org=0,"Не определено",org)</f>
        <v>ООО "Сургутские городские электрические сети"</v>
      </c>
      <c r="T27" s="90"/>
      <c r="U27" s="90"/>
      <c r="V27" s="90"/>
      <c r="W27" s="90"/>
      <c r="X27" s="90"/>
      <c r="Y27" s="90"/>
      <c r="Z27" s="90"/>
      <c r="AA27" s="90"/>
      <c r="AB27" s="90"/>
      <c r="AC27" s="90"/>
      <c r="AD27" s="90"/>
      <c r="AE27" s="90"/>
      <c r="AF27" s="90"/>
      <c r="AG27" s="90"/>
      <c r="AH27" s="90"/>
      <c r="AI27" s="90"/>
      <c r="AJ27" s="90"/>
      <c r="AK27" s="88"/>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CG27" s="7">
        <v>14</v>
      </c>
    </row>
    <row r="28" spans="1:85" ht="14.25" hidden="1" customHeight="1">
      <c r="Q28" s="84"/>
      <c r="R28" s="84"/>
      <c r="S28" s="85"/>
      <c r="T28" s="86"/>
      <c r="U28" s="86"/>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CG28" s="7">
        <v>0</v>
      </c>
    </row>
    <row r="29" spans="1:85" s="93" customFormat="1" ht="25.5" hidden="1" customHeight="1">
      <c r="A29" s="83"/>
      <c r="B29" s="83"/>
      <c r="C29" s="83"/>
      <c r="D29" s="83"/>
      <c r="E29" s="83"/>
      <c r="F29" s="83"/>
      <c r="G29" s="83"/>
      <c r="H29" s="83"/>
      <c r="I29" s="83"/>
      <c r="J29" s="83"/>
      <c r="K29" s="83"/>
      <c r="L29" s="12"/>
      <c r="M29" s="83"/>
      <c r="N29" s="83"/>
      <c r="O29" s="83"/>
      <c r="S29" s="94" t="s">
        <v>30</v>
      </c>
      <c r="T29" s="94"/>
      <c r="U29" s="95"/>
      <c r="V29" s="96" t="str">
        <f>IF(TITLE_NAME_OR_PR_CHANGE="",IF(TITLE_NAME_OR_PR="","",TITLE_NAME_OR_PR),TITLE_NAME_OR_PR_CHANGE)</f>
        <v/>
      </c>
      <c r="W29" s="96"/>
      <c r="X29" s="96"/>
      <c r="Y29" s="96"/>
      <c r="Z29" s="96"/>
      <c r="AA29" s="96"/>
      <c r="AB29" s="96"/>
      <c r="AC29" s="7"/>
      <c r="AD29" s="96" t="str">
        <f>IF(TITLE_NAME_OR_PR_CHANGE="",IF(TITLE_NAME_OR_PR="","",TITLE_NAME_OR_PR),TITLE_NAME_OR_PR_CHANGE)</f>
        <v/>
      </c>
      <c r="AE29" s="96"/>
      <c r="AF29" s="96"/>
      <c r="AG29" s="96"/>
      <c r="AH29" s="96"/>
      <c r="AI29" s="96"/>
      <c r="AJ29" s="96"/>
      <c r="AK29" s="7"/>
      <c r="AL29" s="96" t="str">
        <f>IF(TITLE_NAME_OR_PR_CHANGE="",IF(TITLE_NAME_OR_PR="","",TITLE_NAME_OR_PR),TITLE_NAME_OR_PR_CHANGE)</f>
        <v/>
      </c>
      <c r="AM29" s="96"/>
      <c r="AN29" s="96"/>
      <c r="AO29" s="96"/>
      <c r="AP29" s="96"/>
      <c r="AQ29" s="96"/>
      <c r="AR29" s="96"/>
      <c r="AS29" s="7"/>
      <c r="AT29" s="96" t="str">
        <f>IF(TITLE_NAME_OR_PR_CHANGE="",IF(TITLE_NAME_OR_PR="","",TITLE_NAME_OR_PR),TITLE_NAME_OR_PR_CHANGE)</f>
        <v/>
      </c>
      <c r="AU29" s="96"/>
      <c r="AV29" s="96"/>
      <c r="AW29" s="96"/>
      <c r="AX29" s="96"/>
      <c r="AY29" s="96"/>
      <c r="AZ29" s="96"/>
      <c r="BA29" s="7"/>
      <c r="BB29" s="96" t="str">
        <f>IF(TITLE_NAME_OR_PR_CHANGE="",IF(TITLE_NAME_OR_PR="","",TITLE_NAME_OR_PR),TITLE_NAME_OR_PR_CHANGE)</f>
        <v/>
      </c>
      <c r="BC29" s="96"/>
      <c r="BD29" s="96"/>
      <c r="BE29" s="96"/>
      <c r="BF29" s="96"/>
      <c r="BG29" s="96"/>
      <c r="BH29" s="96"/>
      <c r="BI29" s="7"/>
      <c r="BJ29" s="96" t="str">
        <f>IF(TITLE_NAME_OR_PR_CHANGE="",IF(TITLE_NAME_OR_PR="","",TITLE_NAME_OR_PR),TITLE_NAME_OR_PR_CHANGE)</f>
        <v/>
      </c>
      <c r="BK29" s="96"/>
      <c r="BL29" s="96"/>
      <c r="BM29" s="96"/>
      <c r="BN29" s="96"/>
      <c r="BO29" s="96"/>
      <c r="BP29" s="96"/>
      <c r="BQ29" s="7"/>
      <c r="BR29" s="96" t="str">
        <f>IF(TITLE_NAME_OR_PR_CHANGE="",IF(TITLE_NAME_OR_PR="","",TITLE_NAME_OR_PR),TITLE_NAME_OR_PR_CHANGE)</f>
        <v/>
      </c>
      <c r="BS29" s="96"/>
      <c r="BT29" s="96"/>
      <c r="BU29" s="96"/>
      <c r="BV29" s="96"/>
      <c r="BW29" s="96"/>
      <c r="BX29" s="96"/>
      <c r="BY29" s="7"/>
      <c r="BZ29" s="7"/>
      <c r="CA29" s="97"/>
      <c r="CB29" s="23"/>
      <c r="CC29" s="23"/>
      <c r="CD29" s="23"/>
      <c r="CE29" s="23"/>
      <c r="CF29" s="23"/>
      <c r="CG29" s="93">
        <v>0</v>
      </c>
    </row>
    <row r="30" spans="1:85" s="93" customFormat="1" ht="18.75" hidden="1" customHeight="1">
      <c r="A30" s="83"/>
      <c r="B30" s="83"/>
      <c r="C30" s="83"/>
      <c r="D30" s="83"/>
      <c r="E30" s="83"/>
      <c r="F30" s="83"/>
      <c r="G30" s="83"/>
      <c r="H30" s="83"/>
      <c r="I30" s="83"/>
      <c r="J30" s="83"/>
      <c r="K30" s="83"/>
      <c r="L30" s="12"/>
      <c r="M30" s="83"/>
      <c r="N30" s="83"/>
      <c r="O30" s="83"/>
      <c r="S30" s="94" t="s">
        <v>31</v>
      </c>
      <c r="T30" s="94"/>
      <c r="U30" s="95"/>
      <c r="V30" s="98">
        <f>IF(TITLE_DATE_PR_CHANGE="",IF(TITLE_DATE_PR="","",TITLE_DATE_PR),TITLE_DATE_PR_CHANGE)</f>
        <v>46265</v>
      </c>
      <c r="W30" s="98"/>
      <c r="X30" s="98"/>
      <c r="Y30" s="98"/>
      <c r="Z30" s="98"/>
      <c r="AA30" s="98"/>
      <c r="AB30" s="98"/>
      <c r="AC30" s="7"/>
      <c r="AD30" s="98">
        <f>IF(TITLE_DATE_PR_CHANGE="",IF(TITLE_DATE_PR="","",TITLE_DATE_PR),TITLE_DATE_PR_CHANGE)</f>
        <v>46265</v>
      </c>
      <c r="AE30" s="98"/>
      <c r="AF30" s="98"/>
      <c r="AG30" s="98"/>
      <c r="AH30" s="98"/>
      <c r="AI30" s="98"/>
      <c r="AJ30" s="98"/>
      <c r="AK30" s="7"/>
      <c r="AL30" s="98">
        <f>IF(TITLE_DATE_PR_CHANGE="",IF(TITLE_DATE_PR="","",TITLE_DATE_PR),TITLE_DATE_PR_CHANGE)</f>
        <v>46265</v>
      </c>
      <c r="AM30" s="98"/>
      <c r="AN30" s="98"/>
      <c r="AO30" s="98"/>
      <c r="AP30" s="98"/>
      <c r="AQ30" s="98"/>
      <c r="AR30" s="98"/>
      <c r="AS30" s="7"/>
      <c r="AT30" s="98">
        <f>IF(TITLE_DATE_PR_CHANGE="",IF(TITLE_DATE_PR="","",TITLE_DATE_PR),TITLE_DATE_PR_CHANGE)</f>
        <v>46265</v>
      </c>
      <c r="AU30" s="98"/>
      <c r="AV30" s="98"/>
      <c r="AW30" s="98"/>
      <c r="AX30" s="98"/>
      <c r="AY30" s="98"/>
      <c r="AZ30" s="98"/>
      <c r="BA30" s="7"/>
      <c r="BB30" s="98">
        <f>IF(TITLE_DATE_PR_CHANGE="",IF(TITLE_DATE_PR="","",TITLE_DATE_PR),TITLE_DATE_PR_CHANGE)</f>
        <v>46265</v>
      </c>
      <c r="BC30" s="98"/>
      <c r="BD30" s="98"/>
      <c r="BE30" s="98"/>
      <c r="BF30" s="98"/>
      <c r="BG30" s="98"/>
      <c r="BH30" s="98"/>
      <c r="BI30" s="7"/>
      <c r="BJ30" s="98">
        <f>IF(TITLE_DATE_PR_CHANGE="",IF(TITLE_DATE_PR="","",TITLE_DATE_PR),TITLE_DATE_PR_CHANGE)</f>
        <v>46265</v>
      </c>
      <c r="BK30" s="98"/>
      <c r="BL30" s="98"/>
      <c r="BM30" s="98"/>
      <c r="BN30" s="98"/>
      <c r="BO30" s="98"/>
      <c r="BP30" s="98"/>
      <c r="BQ30" s="7"/>
      <c r="BR30" s="98">
        <f>IF(TITLE_DATE_PR_CHANGE="",IF(TITLE_DATE_PR="","",TITLE_DATE_PR),TITLE_DATE_PR_CHANGE)</f>
        <v>46265</v>
      </c>
      <c r="BS30" s="98"/>
      <c r="BT30" s="98"/>
      <c r="BU30" s="98"/>
      <c r="BV30" s="98"/>
      <c r="BW30" s="98"/>
      <c r="BX30" s="98"/>
      <c r="BY30" s="7"/>
      <c r="BZ30" s="7"/>
      <c r="CA30" s="97"/>
      <c r="CB30" s="23"/>
      <c r="CC30" s="23"/>
      <c r="CD30" s="23"/>
      <c r="CE30" s="23"/>
      <c r="CF30" s="23"/>
      <c r="CG30" s="93">
        <v>0</v>
      </c>
    </row>
    <row r="31" spans="1:85" s="93" customFormat="1" ht="18.75" hidden="1" customHeight="1">
      <c r="A31" s="83"/>
      <c r="B31" s="83"/>
      <c r="C31" s="83"/>
      <c r="D31" s="83"/>
      <c r="E31" s="83"/>
      <c r="F31" s="83"/>
      <c r="G31" s="83"/>
      <c r="H31" s="83"/>
      <c r="I31" s="83"/>
      <c r="J31" s="83"/>
      <c r="K31" s="83"/>
      <c r="L31" s="12"/>
      <c r="M31" s="83"/>
      <c r="N31" s="83"/>
      <c r="O31" s="83"/>
      <c r="S31" s="94" t="s">
        <v>32</v>
      </c>
      <c r="T31" s="94"/>
      <c r="U31" s="95"/>
      <c r="V31" s="96" t="str">
        <f>IF(TITLE_NUMBER_PR_CHANGE="",IF(TITLE_NUMBER_PR="","",TITLE_NUMBER_PR),TITLE_NUMBER_PR_CHANGE)</f>
        <v>6523</v>
      </c>
      <c r="W31" s="96"/>
      <c r="X31" s="96"/>
      <c r="Y31" s="96"/>
      <c r="Z31" s="96"/>
      <c r="AA31" s="96"/>
      <c r="AB31" s="96"/>
      <c r="AC31" s="7"/>
      <c r="AD31" s="96" t="str">
        <f>IF(TITLE_NUMBER_PR_CHANGE="",IF(TITLE_NUMBER_PR="","",TITLE_NUMBER_PR),TITLE_NUMBER_PR_CHANGE)</f>
        <v>6523</v>
      </c>
      <c r="AE31" s="96"/>
      <c r="AF31" s="96"/>
      <c r="AG31" s="96"/>
      <c r="AH31" s="96"/>
      <c r="AI31" s="96"/>
      <c r="AJ31" s="96"/>
      <c r="AK31" s="7"/>
      <c r="AL31" s="96" t="str">
        <f>IF(TITLE_NUMBER_PR_CHANGE="",IF(TITLE_NUMBER_PR="","",TITLE_NUMBER_PR),TITLE_NUMBER_PR_CHANGE)</f>
        <v>6523</v>
      </c>
      <c r="AM31" s="96"/>
      <c r="AN31" s="96"/>
      <c r="AO31" s="96"/>
      <c r="AP31" s="96"/>
      <c r="AQ31" s="96"/>
      <c r="AR31" s="96"/>
      <c r="AS31" s="7"/>
      <c r="AT31" s="96" t="str">
        <f>IF(TITLE_NUMBER_PR_CHANGE="",IF(TITLE_NUMBER_PR="","",TITLE_NUMBER_PR),TITLE_NUMBER_PR_CHANGE)</f>
        <v>6523</v>
      </c>
      <c r="AU31" s="96"/>
      <c r="AV31" s="96"/>
      <c r="AW31" s="96"/>
      <c r="AX31" s="96"/>
      <c r="AY31" s="96"/>
      <c r="AZ31" s="96"/>
      <c r="BA31" s="7"/>
      <c r="BB31" s="96" t="str">
        <f>IF(TITLE_NUMBER_PR_CHANGE="",IF(TITLE_NUMBER_PR="","",TITLE_NUMBER_PR),TITLE_NUMBER_PR_CHANGE)</f>
        <v>6523</v>
      </c>
      <c r="BC31" s="96"/>
      <c r="BD31" s="96"/>
      <c r="BE31" s="96"/>
      <c r="BF31" s="96"/>
      <c r="BG31" s="96"/>
      <c r="BH31" s="96"/>
      <c r="BI31" s="7"/>
      <c r="BJ31" s="96" t="str">
        <f>IF(TITLE_NUMBER_PR_CHANGE="",IF(TITLE_NUMBER_PR="","",TITLE_NUMBER_PR),TITLE_NUMBER_PR_CHANGE)</f>
        <v>6523</v>
      </c>
      <c r="BK31" s="96"/>
      <c r="BL31" s="96"/>
      <c r="BM31" s="96"/>
      <c r="BN31" s="96"/>
      <c r="BO31" s="96"/>
      <c r="BP31" s="96"/>
      <c r="BQ31" s="7"/>
      <c r="BR31" s="96" t="str">
        <f>IF(TITLE_NUMBER_PR_CHANGE="",IF(TITLE_NUMBER_PR="","",TITLE_NUMBER_PR),TITLE_NUMBER_PR_CHANGE)</f>
        <v>6523</v>
      </c>
      <c r="BS31" s="96"/>
      <c r="BT31" s="96"/>
      <c r="BU31" s="96"/>
      <c r="BV31" s="96"/>
      <c r="BW31" s="96"/>
      <c r="BX31" s="96"/>
      <c r="BY31" s="7"/>
      <c r="BZ31" s="7"/>
      <c r="CA31" s="97"/>
      <c r="CB31" s="23"/>
      <c r="CC31" s="23"/>
      <c r="CD31" s="23"/>
      <c r="CE31" s="23"/>
      <c r="CF31" s="23"/>
      <c r="CG31" s="93">
        <v>0</v>
      </c>
    </row>
    <row r="32" spans="1:85" s="93" customFormat="1" ht="18.75" hidden="1" customHeight="1">
      <c r="A32" s="83"/>
      <c r="B32" s="83"/>
      <c r="C32" s="83"/>
      <c r="D32" s="83"/>
      <c r="E32" s="83"/>
      <c r="F32" s="83"/>
      <c r="G32" s="83"/>
      <c r="H32" s="83"/>
      <c r="I32" s="83"/>
      <c r="J32" s="83"/>
      <c r="K32" s="83"/>
      <c r="L32" s="12"/>
      <c r="M32" s="83"/>
      <c r="N32" s="83"/>
      <c r="O32" s="83"/>
      <c r="S32" s="94" t="s">
        <v>33</v>
      </c>
      <c r="T32" s="94"/>
      <c r="U32" s="95"/>
      <c r="V32" s="96" t="str">
        <f>IF(TITLE_IST_PUB_CHANGE="",IF(TITLE_IST_PUB="","",TITLE_IST_PUB),TITLE_IST_PUB_CHANGE)</f>
        <v/>
      </c>
      <c r="W32" s="96"/>
      <c r="X32" s="96"/>
      <c r="Y32" s="96"/>
      <c r="Z32" s="96"/>
      <c r="AA32" s="96"/>
      <c r="AB32" s="96"/>
      <c r="AC32" s="7"/>
      <c r="AD32" s="96" t="str">
        <f>IF(TITLE_IST_PUB_CHANGE="",IF(TITLE_IST_PUB="","",TITLE_IST_PUB),TITLE_IST_PUB_CHANGE)</f>
        <v/>
      </c>
      <c r="AE32" s="96"/>
      <c r="AF32" s="96"/>
      <c r="AG32" s="96"/>
      <c r="AH32" s="96"/>
      <c r="AI32" s="96"/>
      <c r="AJ32" s="96"/>
      <c r="AK32" s="7"/>
      <c r="AL32" s="96" t="str">
        <f>IF(TITLE_IST_PUB_CHANGE="",IF(TITLE_IST_PUB="","",TITLE_IST_PUB),TITLE_IST_PUB_CHANGE)</f>
        <v/>
      </c>
      <c r="AM32" s="96"/>
      <c r="AN32" s="96"/>
      <c r="AO32" s="96"/>
      <c r="AP32" s="96"/>
      <c r="AQ32" s="96"/>
      <c r="AR32" s="96"/>
      <c r="AS32" s="7"/>
      <c r="AT32" s="96" t="str">
        <f>IF(TITLE_IST_PUB_CHANGE="",IF(TITLE_IST_PUB="","",TITLE_IST_PUB),TITLE_IST_PUB_CHANGE)</f>
        <v/>
      </c>
      <c r="AU32" s="96"/>
      <c r="AV32" s="96"/>
      <c r="AW32" s="96"/>
      <c r="AX32" s="96"/>
      <c r="AY32" s="96"/>
      <c r="AZ32" s="96"/>
      <c r="BA32" s="7"/>
      <c r="BB32" s="96" t="str">
        <f>IF(TITLE_IST_PUB_CHANGE="",IF(TITLE_IST_PUB="","",TITLE_IST_PUB),TITLE_IST_PUB_CHANGE)</f>
        <v/>
      </c>
      <c r="BC32" s="96"/>
      <c r="BD32" s="96"/>
      <c r="BE32" s="96"/>
      <c r="BF32" s="96"/>
      <c r="BG32" s="96"/>
      <c r="BH32" s="96"/>
      <c r="BI32" s="7"/>
      <c r="BJ32" s="96" t="str">
        <f>IF(TITLE_IST_PUB_CHANGE="",IF(TITLE_IST_PUB="","",TITLE_IST_PUB),TITLE_IST_PUB_CHANGE)</f>
        <v/>
      </c>
      <c r="BK32" s="96"/>
      <c r="BL32" s="96"/>
      <c r="BM32" s="96"/>
      <c r="BN32" s="96"/>
      <c r="BO32" s="96"/>
      <c r="BP32" s="96"/>
      <c r="BQ32" s="7"/>
      <c r="BR32" s="96" t="str">
        <f>IF(TITLE_IST_PUB_CHANGE="",IF(TITLE_IST_PUB="","",TITLE_IST_PUB),TITLE_IST_PUB_CHANGE)</f>
        <v/>
      </c>
      <c r="BS32" s="96"/>
      <c r="BT32" s="96"/>
      <c r="BU32" s="96"/>
      <c r="BV32" s="96"/>
      <c r="BW32" s="96"/>
      <c r="BX32" s="96"/>
      <c r="BY32" s="7"/>
      <c r="BZ32" s="7"/>
      <c r="CA32" s="97"/>
      <c r="CB32" s="23"/>
      <c r="CC32" s="23"/>
      <c r="CD32" s="23"/>
      <c r="CE32" s="23"/>
      <c r="CF32" s="23"/>
      <c r="CG32" s="93">
        <v>0</v>
      </c>
    </row>
    <row r="33" spans="1:85" ht="14.25" customHeight="1">
      <c r="Q33" s="84"/>
      <c r="R33" s="84"/>
      <c r="S33" s="85"/>
      <c r="T33" s="86"/>
      <c r="U33" s="86"/>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CG33" s="7">
        <v>0</v>
      </c>
    </row>
    <row r="34" spans="1:85" s="93" customFormat="1" ht="18.75" customHeight="1">
      <c r="A34" s="83"/>
      <c r="B34" s="83"/>
      <c r="C34" s="83"/>
      <c r="D34" s="83"/>
      <c r="E34" s="83"/>
      <c r="F34" s="83"/>
      <c r="G34" s="83"/>
      <c r="H34" s="83"/>
      <c r="I34" s="83"/>
      <c r="J34" s="83"/>
      <c r="K34" s="83"/>
      <c r="L34" s="12"/>
      <c r="M34" s="83"/>
      <c r="N34" s="83"/>
      <c r="O34" s="83"/>
      <c r="S34" s="94" t="s">
        <v>34</v>
      </c>
      <c r="T34" s="94"/>
      <c r="U34" s="95"/>
      <c r="V34" s="98">
        <f>IF(TITLE_DATE_PR_CHANGE="",IF(TITLE_DATE_PR="","",TITLE_DATE_PR),TITLE_DATE_PR_CHANGE)</f>
        <v>46265</v>
      </c>
      <c r="W34" s="98"/>
      <c r="X34" s="98"/>
      <c r="Y34" s="98"/>
      <c r="Z34" s="98"/>
      <c r="AA34" s="98"/>
      <c r="AB34" s="98"/>
      <c r="AC34" s="7"/>
      <c r="AD34" s="98">
        <f>IF(TITLE_DATE_PR_CHANGE="",IF(TITLE_DATE_PR="","",TITLE_DATE_PR),TITLE_DATE_PR_CHANGE)</f>
        <v>46265</v>
      </c>
      <c r="AE34" s="98"/>
      <c r="AF34" s="98"/>
      <c r="AG34" s="98"/>
      <c r="AH34" s="98"/>
      <c r="AI34" s="98"/>
      <c r="AJ34" s="98"/>
      <c r="AK34" s="7"/>
      <c r="AL34" s="98">
        <f>IF(TITLE_DATE_PR_CHANGE="",IF(TITLE_DATE_PR="","",TITLE_DATE_PR),TITLE_DATE_PR_CHANGE)</f>
        <v>46265</v>
      </c>
      <c r="AM34" s="98"/>
      <c r="AN34" s="98"/>
      <c r="AO34" s="98"/>
      <c r="AP34" s="98"/>
      <c r="AQ34" s="98"/>
      <c r="AR34" s="98"/>
      <c r="AS34" s="7"/>
      <c r="AT34" s="98">
        <f>IF(TITLE_DATE_PR_CHANGE="",IF(TITLE_DATE_PR="","",TITLE_DATE_PR),TITLE_DATE_PR_CHANGE)</f>
        <v>46265</v>
      </c>
      <c r="AU34" s="98"/>
      <c r="AV34" s="98"/>
      <c r="AW34" s="98"/>
      <c r="AX34" s="98"/>
      <c r="AY34" s="98"/>
      <c r="AZ34" s="98"/>
      <c r="BA34" s="7"/>
      <c r="BB34" s="98">
        <f>IF(TITLE_DATE_PR_CHANGE="",IF(TITLE_DATE_PR="","",TITLE_DATE_PR),TITLE_DATE_PR_CHANGE)</f>
        <v>46265</v>
      </c>
      <c r="BC34" s="98"/>
      <c r="BD34" s="98"/>
      <c r="BE34" s="98"/>
      <c r="BF34" s="98"/>
      <c r="BG34" s="98"/>
      <c r="BH34" s="98"/>
      <c r="BI34" s="7"/>
      <c r="BJ34" s="98">
        <f>IF(TITLE_DATE_PR_CHANGE="",IF(TITLE_DATE_PR="","",TITLE_DATE_PR),TITLE_DATE_PR_CHANGE)</f>
        <v>46265</v>
      </c>
      <c r="BK34" s="98"/>
      <c r="BL34" s="98"/>
      <c r="BM34" s="98"/>
      <c r="BN34" s="98"/>
      <c r="BO34" s="98"/>
      <c r="BP34" s="98"/>
      <c r="BQ34" s="7"/>
      <c r="BR34" s="98">
        <f>IF(TITLE_DATE_PR_CHANGE="",IF(TITLE_DATE_PR="","",TITLE_DATE_PR),TITLE_DATE_PR_CHANGE)</f>
        <v>46265</v>
      </c>
      <c r="BS34" s="98"/>
      <c r="BT34" s="98"/>
      <c r="BU34" s="98"/>
      <c r="BV34" s="98"/>
      <c r="BW34" s="98"/>
      <c r="BX34" s="98"/>
      <c r="BY34" s="7"/>
      <c r="BZ34" s="7"/>
      <c r="CA34" s="97"/>
      <c r="CB34" s="23"/>
      <c r="CC34" s="23"/>
      <c r="CD34" s="23"/>
      <c r="CE34" s="23"/>
      <c r="CF34" s="23"/>
      <c r="CG34" s="93">
        <v>0</v>
      </c>
    </row>
    <row r="35" spans="1:85" s="93" customFormat="1" ht="18.75" customHeight="1">
      <c r="A35" s="83"/>
      <c r="B35" s="83"/>
      <c r="C35" s="83"/>
      <c r="D35" s="83"/>
      <c r="E35" s="83"/>
      <c r="F35" s="83"/>
      <c r="G35" s="83"/>
      <c r="H35" s="83"/>
      <c r="I35" s="83"/>
      <c r="J35" s="83"/>
      <c r="K35" s="83"/>
      <c r="L35" s="12"/>
      <c r="M35" s="83"/>
      <c r="N35" s="83"/>
      <c r="O35" s="83"/>
      <c r="S35" s="94" t="s">
        <v>35</v>
      </c>
      <c r="T35" s="94"/>
      <c r="U35" s="95"/>
      <c r="V35" s="96" t="str">
        <f>IF(TITLE_NUMBER_PR_CHANGE="",IF(TITLE_NUMBER_PR="","",TITLE_NUMBER_PR),TITLE_NUMBER_PR_CHANGE)</f>
        <v>6523</v>
      </c>
      <c r="W35" s="96"/>
      <c r="X35" s="96"/>
      <c r="Y35" s="96"/>
      <c r="Z35" s="96"/>
      <c r="AA35" s="96"/>
      <c r="AB35" s="96"/>
      <c r="AC35" s="7"/>
      <c r="AD35" s="96" t="str">
        <f>IF(TITLE_NUMBER_PR_CHANGE="",IF(TITLE_NUMBER_PR="","",TITLE_NUMBER_PR),TITLE_NUMBER_PR_CHANGE)</f>
        <v>6523</v>
      </c>
      <c r="AE35" s="96"/>
      <c r="AF35" s="96"/>
      <c r="AG35" s="96"/>
      <c r="AH35" s="96"/>
      <c r="AI35" s="96"/>
      <c r="AJ35" s="96"/>
      <c r="AK35" s="7"/>
      <c r="AL35" s="96" t="str">
        <f>IF(TITLE_NUMBER_PR_CHANGE="",IF(TITLE_NUMBER_PR="","",TITLE_NUMBER_PR),TITLE_NUMBER_PR_CHANGE)</f>
        <v>6523</v>
      </c>
      <c r="AM35" s="96"/>
      <c r="AN35" s="96"/>
      <c r="AO35" s="96"/>
      <c r="AP35" s="96"/>
      <c r="AQ35" s="96"/>
      <c r="AR35" s="96"/>
      <c r="AS35" s="7"/>
      <c r="AT35" s="96" t="str">
        <f>IF(TITLE_NUMBER_PR_CHANGE="",IF(TITLE_NUMBER_PR="","",TITLE_NUMBER_PR),TITLE_NUMBER_PR_CHANGE)</f>
        <v>6523</v>
      </c>
      <c r="AU35" s="96"/>
      <c r="AV35" s="96"/>
      <c r="AW35" s="96"/>
      <c r="AX35" s="96"/>
      <c r="AY35" s="96"/>
      <c r="AZ35" s="96"/>
      <c r="BA35" s="7"/>
      <c r="BB35" s="96" t="str">
        <f>IF(TITLE_NUMBER_PR_CHANGE="",IF(TITLE_NUMBER_PR="","",TITLE_NUMBER_PR),TITLE_NUMBER_PR_CHANGE)</f>
        <v>6523</v>
      </c>
      <c r="BC35" s="96"/>
      <c r="BD35" s="96"/>
      <c r="BE35" s="96"/>
      <c r="BF35" s="96"/>
      <c r="BG35" s="96"/>
      <c r="BH35" s="96"/>
      <c r="BI35" s="7"/>
      <c r="BJ35" s="96" t="str">
        <f>IF(TITLE_NUMBER_PR_CHANGE="",IF(TITLE_NUMBER_PR="","",TITLE_NUMBER_PR),TITLE_NUMBER_PR_CHANGE)</f>
        <v>6523</v>
      </c>
      <c r="BK35" s="96"/>
      <c r="BL35" s="96"/>
      <c r="BM35" s="96"/>
      <c r="BN35" s="96"/>
      <c r="BO35" s="96"/>
      <c r="BP35" s="96"/>
      <c r="BQ35" s="7"/>
      <c r="BR35" s="96" t="str">
        <f>IF(TITLE_NUMBER_PR_CHANGE="",IF(TITLE_NUMBER_PR="","",TITLE_NUMBER_PR),TITLE_NUMBER_PR_CHANGE)</f>
        <v>6523</v>
      </c>
      <c r="BS35" s="96"/>
      <c r="BT35" s="96"/>
      <c r="BU35" s="96"/>
      <c r="BV35" s="96"/>
      <c r="BW35" s="96"/>
      <c r="BX35" s="96"/>
      <c r="BY35" s="7"/>
      <c r="BZ35" s="7"/>
      <c r="CA35" s="97"/>
      <c r="CB35" s="23"/>
      <c r="CC35" s="23"/>
      <c r="CD35" s="23"/>
      <c r="CE35" s="23"/>
      <c r="CF35" s="23"/>
      <c r="CG35" s="93">
        <v>0</v>
      </c>
    </row>
    <row r="36" spans="1:85" s="93" customFormat="1" ht="0" hidden="1" customHeight="1">
      <c r="A36" s="83"/>
      <c r="B36" s="83"/>
      <c r="C36" s="83"/>
      <c r="D36" s="83"/>
      <c r="E36" s="83"/>
      <c r="F36" s="83"/>
      <c r="G36" s="83"/>
      <c r="H36" s="83"/>
      <c r="I36" s="83"/>
      <c r="J36" s="83"/>
      <c r="K36" s="83"/>
      <c r="L36" s="12"/>
      <c r="M36" s="83"/>
      <c r="N36" s="83"/>
      <c r="O36" s="83"/>
      <c r="S36" s="7"/>
      <c r="T36" s="7"/>
      <c r="U36" s="99"/>
      <c r="V36" s="7"/>
      <c r="W36" s="7"/>
      <c r="X36" s="7"/>
      <c r="Y36" s="7"/>
      <c r="Z36" s="7"/>
      <c r="AA36" s="7"/>
      <c r="AB36" s="7"/>
      <c r="AC36" s="8" t="s">
        <v>36</v>
      </c>
      <c r="AD36" s="7"/>
      <c r="AE36" s="7"/>
      <c r="AF36" s="7"/>
      <c r="AG36" s="7"/>
      <c r="AH36" s="7"/>
      <c r="AI36" s="7"/>
      <c r="AJ36" s="7"/>
      <c r="AK36" s="8" t="s">
        <v>36</v>
      </c>
      <c r="AL36" s="7"/>
      <c r="AM36" s="7"/>
      <c r="AN36" s="7"/>
      <c r="AO36" s="7"/>
      <c r="AP36" s="7"/>
      <c r="AQ36" s="7"/>
      <c r="AR36" s="7"/>
      <c r="AS36" s="8" t="s">
        <v>36</v>
      </c>
      <c r="AT36" s="7"/>
      <c r="AU36" s="7"/>
      <c r="AV36" s="7"/>
      <c r="AW36" s="7"/>
      <c r="AX36" s="7"/>
      <c r="AY36" s="7"/>
      <c r="AZ36" s="7"/>
      <c r="BA36" s="8" t="s">
        <v>36</v>
      </c>
      <c r="BB36" s="7"/>
      <c r="BC36" s="7"/>
      <c r="BD36" s="7"/>
      <c r="BE36" s="7"/>
      <c r="BF36" s="7"/>
      <c r="BG36" s="7"/>
      <c r="BH36" s="7"/>
      <c r="BI36" s="8" t="s">
        <v>36</v>
      </c>
      <c r="BJ36" s="7"/>
      <c r="BK36" s="7"/>
      <c r="BL36" s="7"/>
      <c r="BM36" s="7"/>
      <c r="BN36" s="7"/>
      <c r="BO36" s="7"/>
      <c r="BP36" s="7"/>
      <c r="BQ36" s="8" t="s">
        <v>36</v>
      </c>
      <c r="BR36" s="7"/>
      <c r="BS36" s="7"/>
      <c r="BT36" s="7"/>
      <c r="BU36" s="7"/>
      <c r="BV36" s="7"/>
      <c r="BW36" s="7"/>
      <c r="BX36" s="7"/>
      <c r="BY36" s="8" t="s">
        <v>36</v>
      </c>
      <c r="CB36" s="23"/>
      <c r="CC36" s="23"/>
      <c r="CD36" s="23"/>
      <c r="CE36" s="23"/>
      <c r="CF36" s="23"/>
      <c r="CG36" s="93">
        <v>0</v>
      </c>
    </row>
    <row r="37" spans="1:85" ht="14.65" customHeight="1">
      <c r="Q37" s="84"/>
      <c r="R37" s="84"/>
      <c r="S37" s="85"/>
      <c r="T37" s="86"/>
      <c r="U37" s="100"/>
      <c r="V37" s="101"/>
      <c r="W37" s="101"/>
      <c r="X37" s="101"/>
      <c r="Y37" s="101"/>
      <c r="Z37" s="101"/>
      <c r="AA37" s="101"/>
      <c r="AB37" s="101"/>
      <c r="AC37" s="101"/>
      <c r="AD37" s="101"/>
      <c r="AE37" s="101"/>
      <c r="AF37" s="101"/>
      <c r="AG37" s="101"/>
      <c r="AH37" s="101"/>
      <c r="AI37" s="101"/>
      <c r="AJ37" s="101"/>
      <c r="AK37" s="101"/>
      <c r="AL37" s="101" t="s">
        <v>37</v>
      </c>
      <c r="AM37" s="101"/>
      <c r="AN37" s="101"/>
      <c r="AO37" s="101"/>
      <c r="AP37" s="101"/>
      <c r="AQ37" s="101"/>
      <c r="AR37" s="101"/>
      <c r="AS37" s="101"/>
      <c r="AT37" s="101" t="s">
        <v>37</v>
      </c>
      <c r="AU37" s="101"/>
      <c r="AV37" s="101"/>
      <c r="AW37" s="101"/>
      <c r="AX37" s="101"/>
      <c r="AY37" s="101"/>
      <c r="AZ37" s="101"/>
      <c r="BA37" s="101"/>
      <c r="BB37" s="101" t="s">
        <v>37</v>
      </c>
      <c r="BC37" s="101"/>
      <c r="BD37" s="101"/>
      <c r="BE37" s="101"/>
      <c r="BF37" s="101"/>
      <c r="BG37" s="101"/>
      <c r="BH37" s="101"/>
      <c r="BI37" s="101"/>
      <c r="BJ37" s="101" t="s">
        <v>37</v>
      </c>
      <c r="BK37" s="101"/>
      <c r="BL37" s="101"/>
      <c r="BM37" s="101"/>
      <c r="BN37" s="101"/>
      <c r="BO37" s="101"/>
      <c r="BP37" s="101"/>
      <c r="BQ37" s="101"/>
      <c r="BR37" s="101" t="s">
        <v>37</v>
      </c>
      <c r="BS37" s="101"/>
      <c r="BT37" s="101"/>
      <c r="BU37" s="101"/>
      <c r="BV37" s="101"/>
      <c r="BW37" s="101"/>
      <c r="BX37" s="101"/>
      <c r="BY37" s="101"/>
      <c r="CG37" s="7">
        <v>14</v>
      </c>
    </row>
    <row r="38" spans="1:85" ht="14.65" customHeight="1">
      <c r="Q38" s="84"/>
      <c r="R38" s="84"/>
      <c r="S38" s="102" t="s">
        <v>38</v>
      </c>
      <c r="T38" s="102"/>
      <c r="U38" s="102"/>
      <c r="V38" s="102"/>
      <c r="W38" s="102"/>
      <c r="X38" s="102"/>
      <c r="Y38" s="102"/>
      <c r="Z38" s="102"/>
      <c r="AA38" s="102"/>
      <c r="AB38" s="102"/>
      <c r="AC38" s="102"/>
      <c r="AD38" s="102"/>
      <c r="AE38" s="102"/>
      <c r="AF38" s="102"/>
      <c r="AG38" s="102"/>
      <c r="AH38" s="102"/>
      <c r="AI38" s="102"/>
      <c r="AJ38" s="102"/>
      <c r="AK38" s="102"/>
      <c r="AL38" s="102" t="s">
        <v>38</v>
      </c>
      <c r="AM38" s="102"/>
      <c r="AN38" s="102"/>
      <c r="AO38" s="102"/>
      <c r="AP38" s="102"/>
      <c r="AQ38" s="102"/>
      <c r="AR38" s="102"/>
      <c r="AS38" s="102"/>
      <c r="AT38" s="102" t="s">
        <v>38</v>
      </c>
      <c r="AU38" s="102"/>
      <c r="AV38" s="102"/>
      <c r="AW38" s="102"/>
      <c r="AX38" s="102"/>
      <c r="AY38" s="102"/>
      <c r="AZ38" s="102"/>
      <c r="BA38" s="102"/>
      <c r="BB38" s="102" t="s">
        <v>38</v>
      </c>
      <c r="BC38" s="102"/>
      <c r="BD38" s="102"/>
      <c r="BE38" s="102"/>
      <c r="BF38" s="102"/>
      <c r="BG38" s="102"/>
      <c r="BH38" s="102"/>
      <c r="BI38" s="102"/>
      <c r="BJ38" s="102" t="s">
        <v>38</v>
      </c>
      <c r="BK38" s="102"/>
      <c r="BL38" s="102"/>
      <c r="BM38" s="102"/>
      <c r="BN38" s="102"/>
      <c r="BO38" s="102"/>
      <c r="BP38" s="102"/>
      <c r="BQ38" s="102"/>
      <c r="BR38" s="102" t="s">
        <v>38</v>
      </c>
      <c r="BS38" s="102"/>
      <c r="BT38" s="102"/>
      <c r="BU38" s="102"/>
      <c r="BV38" s="102"/>
      <c r="BW38" s="102"/>
      <c r="BX38" s="102"/>
      <c r="BY38" s="102"/>
      <c r="BZ38" s="102"/>
      <c r="CA38" s="102"/>
    </row>
    <row r="39" spans="1:85" ht="14.65" customHeight="1">
      <c r="Q39" s="84"/>
      <c r="R39" s="84"/>
      <c r="S39" s="103" t="s">
        <v>39</v>
      </c>
      <c r="T39" s="104" t="s">
        <v>40</v>
      </c>
      <c r="U39" s="105"/>
      <c r="V39" s="106" t="s">
        <v>41</v>
      </c>
      <c r="W39" s="107"/>
      <c r="X39" s="107"/>
      <c r="Y39" s="107"/>
      <c r="Z39" s="107"/>
      <c r="AA39" s="107"/>
      <c r="AB39" s="108"/>
      <c r="AC39" s="109" t="s">
        <v>42</v>
      </c>
      <c r="AD39" s="106" t="s">
        <v>41</v>
      </c>
      <c r="AE39" s="107"/>
      <c r="AF39" s="107"/>
      <c r="AG39" s="107"/>
      <c r="AH39" s="107"/>
      <c r="AI39" s="107"/>
      <c r="AJ39" s="108"/>
      <c r="AK39" s="109" t="s">
        <v>43</v>
      </c>
      <c r="AL39" s="106" t="s">
        <v>41</v>
      </c>
      <c r="AM39" s="107"/>
      <c r="AN39" s="107"/>
      <c r="AO39" s="107"/>
      <c r="AP39" s="107"/>
      <c r="AQ39" s="107"/>
      <c r="AR39" s="108"/>
      <c r="AS39" s="109" t="s">
        <v>42</v>
      </c>
      <c r="AT39" s="106" t="s">
        <v>41</v>
      </c>
      <c r="AU39" s="107"/>
      <c r="AV39" s="107"/>
      <c r="AW39" s="107"/>
      <c r="AX39" s="107"/>
      <c r="AY39" s="107"/>
      <c r="AZ39" s="108"/>
      <c r="BA39" s="109" t="s">
        <v>42</v>
      </c>
      <c r="BB39" s="106" t="s">
        <v>41</v>
      </c>
      <c r="BC39" s="107"/>
      <c r="BD39" s="107"/>
      <c r="BE39" s="107"/>
      <c r="BF39" s="107"/>
      <c r="BG39" s="107"/>
      <c r="BH39" s="108"/>
      <c r="BI39" s="109" t="s">
        <v>42</v>
      </c>
      <c r="BJ39" s="106" t="s">
        <v>41</v>
      </c>
      <c r="BK39" s="107"/>
      <c r="BL39" s="107"/>
      <c r="BM39" s="107"/>
      <c r="BN39" s="107"/>
      <c r="BO39" s="107"/>
      <c r="BP39" s="108"/>
      <c r="BQ39" s="109" t="s">
        <v>42</v>
      </c>
      <c r="BR39" s="106" t="s">
        <v>41</v>
      </c>
      <c r="BS39" s="107"/>
      <c r="BT39" s="107"/>
      <c r="BU39" s="107"/>
      <c r="BV39" s="107"/>
      <c r="BW39" s="107"/>
      <c r="BX39" s="108"/>
      <c r="BY39" s="109" t="s">
        <v>42</v>
      </c>
      <c r="BZ39" s="110" t="s">
        <v>44</v>
      </c>
      <c r="CA39" s="102"/>
      <c r="CG39" s="7">
        <v>14</v>
      </c>
    </row>
    <row r="40" spans="1:85" ht="35.65" customHeight="1">
      <c r="Q40" s="84"/>
      <c r="R40" s="84"/>
      <c r="S40" s="103"/>
      <c r="T40" s="104"/>
      <c r="U40" s="111"/>
      <c r="V40" s="112" t="s">
        <v>45</v>
      </c>
      <c r="W40" s="113" t="s">
        <v>46</v>
      </c>
      <c r="X40" s="114" t="s">
        <v>47</v>
      </c>
      <c r="Y40" s="115"/>
      <c r="Z40" s="114" t="s">
        <v>48</v>
      </c>
      <c r="AA40" s="116"/>
      <c r="AB40" s="115"/>
      <c r="AC40" s="117"/>
      <c r="AD40" s="112" t="s">
        <v>45</v>
      </c>
      <c r="AE40" s="113" t="s">
        <v>46</v>
      </c>
      <c r="AF40" s="114" t="s">
        <v>47</v>
      </c>
      <c r="AG40" s="115"/>
      <c r="AH40" s="114" t="s">
        <v>49</v>
      </c>
      <c r="AI40" s="116"/>
      <c r="AJ40" s="115"/>
      <c r="AK40" s="117"/>
      <c r="AL40" s="112" t="s">
        <v>45</v>
      </c>
      <c r="AM40" s="113" t="s">
        <v>46</v>
      </c>
      <c r="AN40" s="114" t="s">
        <v>47</v>
      </c>
      <c r="AO40" s="115"/>
      <c r="AP40" s="114" t="s">
        <v>48</v>
      </c>
      <c r="AQ40" s="116"/>
      <c r="AR40" s="115"/>
      <c r="AS40" s="117"/>
      <c r="AT40" s="112" t="s">
        <v>45</v>
      </c>
      <c r="AU40" s="113" t="s">
        <v>46</v>
      </c>
      <c r="AV40" s="114" t="s">
        <v>47</v>
      </c>
      <c r="AW40" s="115"/>
      <c r="AX40" s="114" t="s">
        <v>48</v>
      </c>
      <c r="AY40" s="116"/>
      <c r="AZ40" s="115"/>
      <c r="BA40" s="117"/>
      <c r="BB40" s="112" t="s">
        <v>45</v>
      </c>
      <c r="BC40" s="113" t="s">
        <v>46</v>
      </c>
      <c r="BD40" s="114" t="s">
        <v>47</v>
      </c>
      <c r="BE40" s="115"/>
      <c r="BF40" s="114" t="s">
        <v>48</v>
      </c>
      <c r="BG40" s="116"/>
      <c r="BH40" s="115"/>
      <c r="BI40" s="117"/>
      <c r="BJ40" s="112" t="s">
        <v>45</v>
      </c>
      <c r="BK40" s="113" t="s">
        <v>46</v>
      </c>
      <c r="BL40" s="114" t="s">
        <v>47</v>
      </c>
      <c r="BM40" s="115"/>
      <c r="BN40" s="114" t="s">
        <v>48</v>
      </c>
      <c r="BO40" s="116"/>
      <c r="BP40" s="115"/>
      <c r="BQ40" s="117"/>
      <c r="BR40" s="112" t="s">
        <v>45</v>
      </c>
      <c r="BS40" s="113" t="s">
        <v>46</v>
      </c>
      <c r="BT40" s="114" t="s">
        <v>47</v>
      </c>
      <c r="BU40" s="115"/>
      <c r="BV40" s="114" t="s">
        <v>48</v>
      </c>
      <c r="BW40" s="116"/>
      <c r="BX40" s="115"/>
      <c r="BY40" s="117"/>
      <c r="BZ40" s="118"/>
      <c r="CA40" s="102"/>
      <c r="CG40" s="7">
        <v>34</v>
      </c>
    </row>
    <row r="41" spans="1:85" ht="35.65" customHeight="1">
      <c r="A41" s="83"/>
      <c r="B41" s="83" t="s">
        <v>50</v>
      </c>
      <c r="C41" s="83" t="s">
        <v>51</v>
      </c>
      <c r="D41" s="83" t="s">
        <v>52</v>
      </c>
      <c r="E41" s="12" t="s">
        <v>53</v>
      </c>
      <c r="F41" s="12" t="s">
        <v>54</v>
      </c>
      <c r="G41" s="12" t="s">
        <v>55</v>
      </c>
      <c r="H41" s="12" t="s">
        <v>56</v>
      </c>
      <c r="I41" s="12" t="s">
        <v>57</v>
      </c>
      <c r="J41" s="12" t="s">
        <v>58</v>
      </c>
      <c r="K41" s="12" t="s">
        <v>59</v>
      </c>
      <c r="L41" s="12" t="s">
        <v>25</v>
      </c>
      <c r="Q41" s="84"/>
      <c r="R41" s="84"/>
      <c r="S41" s="103"/>
      <c r="T41" s="104"/>
      <c r="U41" s="119"/>
      <c r="V41" s="120"/>
      <c r="W41" s="121"/>
      <c r="X41" s="122" t="s">
        <v>60</v>
      </c>
      <c r="Y41" s="122" t="s">
        <v>61</v>
      </c>
      <c r="Z41" s="122" t="s">
        <v>62</v>
      </c>
      <c r="AA41" s="123" t="s">
        <v>63</v>
      </c>
      <c r="AB41" s="124"/>
      <c r="AC41" s="125"/>
      <c r="AD41" s="120"/>
      <c r="AE41" s="121"/>
      <c r="AF41" s="122" t="s">
        <v>60</v>
      </c>
      <c r="AG41" s="122" t="s">
        <v>61</v>
      </c>
      <c r="AH41" s="122" t="s">
        <v>62</v>
      </c>
      <c r="AI41" s="123" t="s">
        <v>63</v>
      </c>
      <c r="AJ41" s="124"/>
      <c r="AK41" s="125"/>
      <c r="AL41" s="120"/>
      <c r="AM41" s="121"/>
      <c r="AN41" s="122" t="s">
        <v>60</v>
      </c>
      <c r="AO41" s="122" t="s">
        <v>61</v>
      </c>
      <c r="AP41" s="122" t="s">
        <v>62</v>
      </c>
      <c r="AQ41" s="123" t="s">
        <v>63</v>
      </c>
      <c r="AR41" s="124"/>
      <c r="AS41" s="125"/>
      <c r="AT41" s="120"/>
      <c r="AU41" s="121"/>
      <c r="AV41" s="122" t="s">
        <v>60</v>
      </c>
      <c r="AW41" s="122" t="s">
        <v>61</v>
      </c>
      <c r="AX41" s="122" t="s">
        <v>62</v>
      </c>
      <c r="AY41" s="123" t="s">
        <v>63</v>
      </c>
      <c r="AZ41" s="124"/>
      <c r="BA41" s="125"/>
      <c r="BB41" s="120"/>
      <c r="BC41" s="121"/>
      <c r="BD41" s="122" t="s">
        <v>60</v>
      </c>
      <c r="BE41" s="122" t="s">
        <v>61</v>
      </c>
      <c r="BF41" s="122" t="s">
        <v>62</v>
      </c>
      <c r="BG41" s="123" t="s">
        <v>63</v>
      </c>
      <c r="BH41" s="124"/>
      <c r="BI41" s="125"/>
      <c r="BJ41" s="120"/>
      <c r="BK41" s="121"/>
      <c r="BL41" s="122" t="s">
        <v>60</v>
      </c>
      <c r="BM41" s="122" t="s">
        <v>61</v>
      </c>
      <c r="BN41" s="122" t="s">
        <v>62</v>
      </c>
      <c r="BO41" s="123" t="s">
        <v>63</v>
      </c>
      <c r="BP41" s="124"/>
      <c r="BQ41" s="125"/>
      <c r="BR41" s="120"/>
      <c r="BS41" s="121"/>
      <c r="BT41" s="122" t="s">
        <v>60</v>
      </c>
      <c r="BU41" s="122" t="s">
        <v>61</v>
      </c>
      <c r="BV41" s="122" t="s">
        <v>62</v>
      </c>
      <c r="BW41" s="123" t="s">
        <v>63</v>
      </c>
      <c r="BX41" s="124"/>
      <c r="BY41" s="125"/>
      <c r="BZ41" s="126"/>
      <c r="CA41" s="102"/>
      <c r="CG41" s="7">
        <v>34</v>
      </c>
    </row>
    <row r="42" spans="1:85" s="135" customFormat="1" ht="11.25" hidden="1" customHeight="1">
      <c r="A42" s="83"/>
      <c r="B42" s="83"/>
      <c r="C42" s="83"/>
      <c r="D42" s="83"/>
      <c r="E42" s="83"/>
      <c r="F42" s="83"/>
      <c r="G42" s="83"/>
      <c r="H42" s="83"/>
      <c r="I42" s="83"/>
      <c r="J42" s="83"/>
      <c r="K42" s="83"/>
      <c r="L42" s="12"/>
      <c r="M42" s="3"/>
      <c r="N42" s="3"/>
      <c r="O42" s="3"/>
      <c r="P42" s="127"/>
      <c r="Q42" s="128"/>
      <c r="R42" s="129">
        <v>1</v>
      </c>
      <c r="S42" s="130" t="s">
        <v>64</v>
      </c>
      <c r="T42" s="131" t="s">
        <v>65</v>
      </c>
      <c r="U42" s="132" t="str">
        <f ca="1">OFFSET(U42,0,-1)</f>
        <v>2</v>
      </c>
      <c r="V42" s="133">
        <f ca="1">OFFSET(V42,0,-1)+1</f>
        <v>3</v>
      </c>
      <c r="W42" s="133"/>
      <c r="X42" s="133">
        <f ca="1">OFFSET(X42,0,-1)+1</f>
        <v>1</v>
      </c>
      <c r="Y42" s="133">
        <f ca="1">OFFSET(Y42,0,-1)+1</f>
        <v>2</v>
      </c>
      <c r="Z42" s="133">
        <f ca="1">OFFSET(Z42,0,-1)+1</f>
        <v>3</v>
      </c>
      <c r="AA42" s="134">
        <f ca="1">OFFSET(AA42,0,-1)+1</f>
        <v>4</v>
      </c>
      <c r="AB42" s="134"/>
      <c r="AC42" s="133">
        <f ca="1">OFFSET(AC42,0,-2)+1</f>
        <v>5</v>
      </c>
      <c r="AD42" s="133">
        <f ca="1">OFFSET(AD42,0,-1)+1</f>
        <v>6</v>
      </c>
      <c r="AE42" s="133"/>
      <c r="AF42" s="133">
        <f ca="1">OFFSET(AF42,0,-1)+1</f>
        <v>1</v>
      </c>
      <c r="AG42" s="133">
        <f ca="1">OFFSET(AG42,0,-1)+1</f>
        <v>2</v>
      </c>
      <c r="AH42" s="133">
        <f ca="1">OFFSET(AH42,0,-1)+1</f>
        <v>3</v>
      </c>
      <c r="AI42" s="134">
        <f ca="1">OFFSET(AI42,0,-1)+1</f>
        <v>4</v>
      </c>
      <c r="AJ42" s="134"/>
      <c r="AK42" s="133">
        <f ca="1">OFFSET(AK42,0,-2)+1</f>
        <v>5</v>
      </c>
      <c r="AL42" s="133">
        <f ca="1">OFFSET(AL42,0,-1)+1</f>
        <v>6</v>
      </c>
      <c r="AM42" s="133"/>
      <c r="AN42" s="133">
        <f ca="1">OFFSET(AN42,0,-1)+1</f>
        <v>1</v>
      </c>
      <c r="AO42" s="133">
        <f ca="1">OFFSET(AO42,0,-1)+1</f>
        <v>2</v>
      </c>
      <c r="AP42" s="133">
        <f ca="1">OFFSET(AP42,0,-1)+1</f>
        <v>3</v>
      </c>
      <c r="AQ42" s="134">
        <f ca="1">OFFSET(AQ42,0,-1)+1</f>
        <v>4</v>
      </c>
      <c r="AR42" s="134"/>
      <c r="AS42" s="133">
        <f ca="1">OFFSET(AS42,0,-2)+1</f>
        <v>5</v>
      </c>
      <c r="AT42" s="133">
        <f ca="1">OFFSET(AT42,0,-1)+1</f>
        <v>6</v>
      </c>
      <c r="AU42" s="133"/>
      <c r="AV42" s="133">
        <f ca="1">OFFSET(AV42,0,-1)+1</f>
        <v>1</v>
      </c>
      <c r="AW42" s="133">
        <f ca="1">OFFSET(AW42,0,-1)+1</f>
        <v>2</v>
      </c>
      <c r="AX42" s="133">
        <f ca="1">OFFSET(AX42,0,-1)+1</f>
        <v>3</v>
      </c>
      <c r="AY42" s="134">
        <f ca="1">OFFSET(AY42,0,-1)+1</f>
        <v>4</v>
      </c>
      <c r="AZ42" s="134"/>
      <c r="BA42" s="133">
        <f ca="1">OFFSET(BA42,0,-2)+1</f>
        <v>5</v>
      </c>
      <c r="BB42" s="133">
        <f ca="1">OFFSET(BB42,0,-1)+1</f>
        <v>6</v>
      </c>
      <c r="BC42" s="133"/>
      <c r="BD42" s="133">
        <f ca="1">OFFSET(BD42,0,-1)+1</f>
        <v>1</v>
      </c>
      <c r="BE42" s="133">
        <f ca="1">OFFSET(BE42,0,-1)+1</f>
        <v>2</v>
      </c>
      <c r="BF42" s="133">
        <f ca="1">OFFSET(BF42,0,-1)+1</f>
        <v>3</v>
      </c>
      <c r="BG42" s="134">
        <f ca="1">OFFSET(BG42,0,-1)+1</f>
        <v>4</v>
      </c>
      <c r="BH42" s="134"/>
      <c r="BI42" s="133">
        <f ca="1">OFFSET(BI42,0,-2)+1</f>
        <v>5</v>
      </c>
      <c r="BJ42" s="133">
        <f ca="1">OFFSET(BJ42,0,-1)+1</f>
        <v>6</v>
      </c>
      <c r="BK42" s="133"/>
      <c r="BL42" s="133">
        <f ca="1">OFFSET(BL42,0,-1)+1</f>
        <v>1</v>
      </c>
      <c r="BM42" s="133">
        <f ca="1">OFFSET(BM42,0,-1)+1</f>
        <v>2</v>
      </c>
      <c r="BN42" s="133">
        <f ca="1">OFFSET(BN42,0,-1)+1</f>
        <v>3</v>
      </c>
      <c r="BO42" s="134">
        <f ca="1">OFFSET(BO42,0,-1)+1</f>
        <v>4</v>
      </c>
      <c r="BP42" s="134"/>
      <c r="BQ42" s="133">
        <f ca="1">OFFSET(BQ42,0,-2)+1</f>
        <v>5</v>
      </c>
      <c r="BR42" s="133">
        <f ca="1">OFFSET(BR42,0,-1)+1</f>
        <v>6</v>
      </c>
      <c r="BS42" s="133"/>
      <c r="BT42" s="133">
        <f ca="1">OFFSET(BT42,0,-1)+1</f>
        <v>1</v>
      </c>
      <c r="BU42" s="133">
        <f ca="1">OFFSET(BU42,0,-1)+1</f>
        <v>2</v>
      </c>
      <c r="BV42" s="133">
        <f ca="1">OFFSET(BV42,0,-1)+1</f>
        <v>3</v>
      </c>
      <c r="BW42" s="134">
        <f ca="1">OFFSET(BW42,0,-1)+1</f>
        <v>4</v>
      </c>
      <c r="BX42" s="134"/>
      <c r="BY42" s="133">
        <f ca="1">OFFSET(BY42,0,-2)+1</f>
        <v>5</v>
      </c>
      <c r="BZ42" s="132">
        <f ca="1">OFFSET(BZ42,0,-1)</f>
        <v>5</v>
      </c>
      <c r="CA42" s="133">
        <f ca="1">OFFSET(CA42,0,-1)+1</f>
        <v>6</v>
      </c>
      <c r="CB42" s="8"/>
      <c r="CC42" s="8"/>
      <c r="CD42" s="8"/>
      <c r="CE42" s="8"/>
      <c r="CF42" s="8"/>
      <c r="CG42" s="135">
        <v>0</v>
      </c>
    </row>
    <row r="43" spans="1:85" ht="21.95" customHeight="1">
      <c r="A43" s="10" t="s">
        <v>66</v>
      </c>
      <c r="B43" s="10"/>
      <c r="C43" s="10"/>
      <c r="D43" s="10"/>
      <c r="E43" s="11">
        <v>1</v>
      </c>
      <c r="F43" s="10"/>
      <c r="G43" s="10"/>
      <c r="H43" s="10"/>
      <c r="I43" s="10"/>
      <c r="J43" s="10"/>
      <c r="K43" s="10"/>
      <c r="L43" s="12"/>
      <c r="M43" s="13"/>
      <c r="N43" s="13"/>
      <c r="O43" s="13"/>
      <c r="Q43" s="14"/>
      <c r="R43" s="15"/>
      <c r="S43" s="16">
        <f>INDEX(PT_DIFFERENTIATION_NUM_NTAR,MATCH(A43,PT_DIFFERENTIATION_NTAR_ID,0))</f>
        <v>1</v>
      </c>
      <c r="T43" s="17" t="s">
        <v>1</v>
      </c>
      <c r="U43" s="18"/>
      <c r="V43" s="19"/>
      <c r="W43" s="20"/>
      <c r="X43" s="20"/>
      <c r="Y43" s="20"/>
      <c r="Z43" s="20"/>
      <c r="AA43" s="20"/>
      <c r="AB43" s="20"/>
      <c r="AC43" s="21"/>
      <c r="AD43" s="19" t="str">
        <f>INDEX(PT_DIFFERENTIATION_NTAR,MATCH(A43,PT_DIFFERENTIATION_NTAR_ID,0))</f>
        <v>Тариф на тепловую энергию (мощность) город Сургут, от котельной по ул. Крылова, д. 55/2</v>
      </c>
      <c r="AE43" s="20"/>
      <c r="AF43" s="20"/>
      <c r="AG43" s="20"/>
      <c r="AH43" s="20"/>
      <c r="AI43" s="20"/>
      <c r="AJ43" s="20"/>
      <c r="AK43" s="20"/>
      <c r="AL43" s="19"/>
      <c r="AM43" s="20"/>
      <c r="AN43" s="20"/>
      <c r="AO43" s="20"/>
      <c r="AP43" s="20"/>
      <c r="AQ43" s="20"/>
      <c r="AR43" s="20"/>
      <c r="AS43" s="21"/>
      <c r="AT43" s="19"/>
      <c r="AU43" s="20"/>
      <c r="AV43" s="20"/>
      <c r="AW43" s="20"/>
      <c r="AX43" s="20"/>
      <c r="AY43" s="20"/>
      <c r="AZ43" s="20"/>
      <c r="BA43" s="21"/>
      <c r="BB43" s="19"/>
      <c r="BC43" s="20"/>
      <c r="BD43" s="20"/>
      <c r="BE43" s="20"/>
      <c r="BF43" s="20"/>
      <c r="BG43" s="20"/>
      <c r="BH43" s="20"/>
      <c r="BI43" s="21"/>
      <c r="BJ43" s="19"/>
      <c r="BK43" s="20"/>
      <c r="BL43" s="20"/>
      <c r="BM43" s="20"/>
      <c r="BN43" s="20"/>
      <c r="BO43" s="20"/>
      <c r="BP43" s="20"/>
      <c r="BQ43" s="21"/>
      <c r="BR43" s="19"/>
      <c r="BS43" s="20"/>
      <c r="BT43" s="20"/>
      <c r="BU43" s="20"/>
      <c r="BV43" s="20"/>
      <c r="BW43" s="20"/>
      <c r="BX43" s="20"/>
      <c r="BY43" s="21"/>
      <c r="BZ43" s="21"/>
      <c r="CA43" s="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C43" s="23"/>
      <c r="CD43" s="23" t="str">
        <f t="shared" ref="CD43:CD57" si="1">IF(T43="","",T43)</f>
        <v>Наименование тарифа</v>
      </c>
      <c r="CE43" s="23"/>
      <c r="CF43" s="23"/>
      <c r="CG43" s="7">
        <v>21</v>
      </c>
    </row>
    <row r="44" spans="1:85" ht="21.95" customHeight="1">
      <c r="A44" s="10" t="s">
        <v>66</v>
      </c>
      <c r="B44" s="10" t="s">
        <v>67</v>
      </c>
      <c r="C44" s="10"/>
      <c r="D44" s="10"/>
      <c r="E44" s="24"/>
      <c r="F44" s="11">
        <v>1</v>
      </c>
      <c r="G44" s="10"/>
      <c r="H44" s="10"/>
      <c r="I44" s="10"/>
      <c r="J44" s="10"/>
      <c r="K44" s="10"/>
      <c r="L44" s="12"/>
      <c r="M44" s="13"/>
      <c r="N44" s="13"/>
      <c r="O44" s="13"/>
      <c r="P44" s="25"/>
      <c r="Q44" s="26"/>
      <c r="R44" s="27"/>
      <c r="S44" s="16" t="str">
        <f>INDEX(PT_DIFFERENTIATION_NUM_TER,MATCH(B44,PT_DIFFERENTIATION_TER_ID,0))</f>
        <v>1.1</v>
      </c>
      <c r="T44" s="28" t="s">
        <v>3</v>
      </c>
      <c r="U44" s="18"/>
      <c r="V44" s="19"/>
      <c r="W44" s="20"/>
      <c r="X44" s="20"/>
      <c r="Y44" s="20"/>
      <c r="Z44" s="20"/>
      <c r="AA44" s="20"/>
      <c r="AB44" s="20"/>
      <c r="AC44" s="21"/>
      <c r="AD44" s="19" t="str">
        <f>INDEX(PT_DIFFERENTIATION_TER,MATCH(B44,PT_DIFFERENTIATION_TER_ID,0))</f>
        <v>без дифференциации</v>
      </c>
      <c r="AE44" s="20"/>
      <c r="AF44" s="20"/>
      <c r="AG44" s="20"/>
      <c r="AH44" s="20"/>
      <c r="AI44" s="20"/>
      <c r="AJ44" s="20"/>
      <c r="AK44" s="20"/>
      <c r="AL44" s="19"/>
      <c r="AM44" s="20"/>
      <c r="AN44" s="20"/>
      <c r="AO44" s="20"/>
      <c r="AP44" s="20"/>
      <c r="AQ44" s="20"/>
      <c r="AR44" s="20"/>
      <c r="AS44" s="21"/>
      <c r="AT44" s="19"/>
      <c r="AU44" s="20"/>
      <c r="AV44" s="20"/>
      <c r="AW44" s="20"/>
      <c r="AX44" s="20"/>
      <c r="AY44" s="20"/>
      <c r="AZ44" s="20"/>
      <c r="BA44" s="21"/>
      <c r="BB44" s="19"/>
      <c r="BC44" s="20"/>
      <c r="BD44" s="20"/>
      <c r="BE44" s="20"/>
      <c r="BF44" s="20"/>
      <c r="BG44" s="20"/>
      <c r="BH44" s="20"/>
      <c r="BI44" s="21"/>
      <c r="BJ44" s="19"/>
      <c r="BK44" s="20"/>
      <c r="BL44" s="20"/>
      <c r="BM44" s="20"/>
      <c r="BN44" s="20"/>
      <c r="BO44" s="20"/>
      <c r="BP44" s="20"/>
      <c r="BQ44" s="21"/>
      <c r="BR44" s="19"/>
      <c r="BS44" s="20"/>
      <c r="BT44" s="20"/>
      <c r="BU44" s="20"/>
      <c r="BV44" s="20"/>
      <c r="BW44" s="20"/>
      <c r="BX44" s="20"/>
      <c r="BY44" s="21"/>
      <c r="BZ44" s="21"/>
      <c r="CA44" s="22" t="s">
        <v>4</v>
      </c>
      <c r="CC44" s="23"/>
      <c r="CD44" s="23" t="str">
        <f t="shared" si="1"/>
        <v>Территория действия тарифа</v>
      </c>
      <c r="CE44" s="23"/>
      <c r="CF44" s="23"/>
      <c r="CG44" s="7">
        <v>21</v>
      </c>
    </row>
    <row r="45" spans="1:85" ht="24" customHeight="1">
      <c r="A45" s="10" t="s">
        <v>66</v>
      </c>
      <c r="B45" s="10" t="s">
        <v>67</v>
      </c>
      <c r="C45" s="10" t="s">
        <v>68</v>
      </c>
      <c r="D45" s="10"/>
      <c r="E45" s="24"/>
      <c r="F45" s="24"/>
      <c r="G45" s="11">
        <v>1</v>
      </c>
      <c r="H45" s="10"/>
      <c r="I45" s="10"/>
      <c r="J45" s="10"/>
      <c r="K45" s="10"/>
      <c r="L45" s="12"/>
      <c r="M45" s="13"/>
      <c r="N45" s="13"/>
      <c r="O45" s="13"/>
      <c r="P45" s="29"/>
      <c r="Q45" s="26"/>
      <c r="R45" s="27"/>
      <c r="S45" s="16" t="str">
        <f>INDEX(PT_DIFFERENTIATION_NUM_CS,MATCH(C45,PT_DIFFERENTIATION_CS_ID,0))</f>
        <v>1.1.1</v>
      </c>
      <c r="T45" s="30" t="s">
        <v>5</v>
      </c>
      <c r="U45" s="18"/>
      <c r="V45" s="19"/>
      <c r="W45" s="20"/>
      <c r="X45" s="20"/>
      <c r="Y45" s="20"/>
      <c r="Z45" s="20"/>
      <c r="AA45" s="20"/>
      <c r="AB45" s="20"/>
      <c r="AC45" s="21"/>
      <c r="AD45" s="19" t="str">
        <f>INDEX(PT_DIFFERENTIATION_CS,MATCH(C45,PT_DIFFERENTIATION_CS_ID,0))</f>
        <v>без дифференциации</v>
      </c>
      <c r="AE45" s="20"/>
      <c r="AF45" s="20"/>
      <c r="AG45" s="20"/>
      <c r="AH45" s="20"/>
      <c r="AI45" s="20"/>
      <c r="AJ45" s="20"/>
      <c r="AK45" s="20"/>
      <c r="AL45" s="19"/>
      <c r="AM45" s="20"/>
      <c r="AN45" s="20"/>
      <c r="AO45" s="20"/>
      <c r="AP45" s="20"/>
      <c r="AQ45" s="20"/>
      <c r="AR45" s="20"/>
      <c r="AS45" s="21"/>
      <c r="AT45" s="19"/>
      <c r="AU45" s="20"/>
      <c r="AV45" s="20"/>
      <c r="AW45" s="20"/>
      <c r="AX45" s="20"/>
      <c r="AY45" s="20"/>
      <c r="AZ45" s="20"/>
      <c r="BA45" s="21"/>
      <c r="BB45" s="19"/>
      <c r="BC45" s="20"/>
      <c r="BD45" s="20"/>
      <c r="BE45" s="20"/>
      <c r="BF45" s="20"/>
      <c r="BG45" s="20"/>
      <c r="BH45" s="20"/>
      <c r="BI45" s="21"/>
      <c r="BJ45" s="19"/>
      <c r="BK45" s="20"/>
      <c r="BL45" s="20"/>
      <c r="BM45" s="20"/>
      <c r="BN45" s="20"/>
      <c r="BO45" s="20"/>
      <c r="BP45" s="20"/>
      <c r="BQ45" s="21"/>
      <c r="BR45" s="19"/>
      <c r="BS45" s="20"/>
      <c r="BT45" s="20"/>
      <c r="BU45" s="20"/>
      <c r="BV45" s="20"/>
      <c r="BW45" s="20"/>
      <c r="BX45" s="20"/>
      <c r="BY45" s="21"/>
      <c r="BZ45" s="21"/>
      <c r="CA45" s="22" t="s">
        <v>6</v>
      </c>
      <c r="CC45" s="23"/>
      <c r="CD45" s="23" t="str">
        <f t="shared" si="1"/>
        <v xml:space="preserve">Наименование системы теплоснабжения </v>
      </c>
      <c r="CE45" s="23"/>
      <c r="CF45" s="23"/>
      <c r="CG45" s="7">
        <v>23</v>
      </c>
    </row>
    <row r="46" spans="1:85" ht="21.95" customHeight="1">
      <c r="A46" s="10" t="s">
        <v>66</v>
      </c>
      <c r="B46" s="10" t="s">
        <v>67</v>
      </c>
      <c r="C46" s="10" t="s">
        <v>68</v>
      </c>
      <c r="D46" s="10" t="s">
        <v>69</v>
      </c>
      <c r="E46" s="24"/>
      <c r="F46" s="24"/>
      <c r="G46" s="24"/>
      <c r="H46" s="11">
        <v>1</v>
      </c>
      <c r="I46" s="10"/>
      <c r="J46" s="10"/>
      <c r="K46" s="10"/>
      <c r="L46" s="12"/>
      <c r="M46" s="13"/>
      <c r="N46" s="13"/>
      <c r="O46" s="13"/>
      <c r="P46" s="29"/>
      <c r="Q46" s="26"/>
      <c r="R46" s="27"/>
      <c r="S46" s="16" t="str">
        <f>INDEX(PT_DIFFERENTIATION_NUM_IST_TE,MATCH(D46,PT_DIFFERENTIATION_IST_TE_ID,0))</f>
        <v>1.1.1.1</v>
      </c>
      <c r="T46" s="31" t="s">
        <v>7</v>
      </c>
      <c r="U46" s="18"/>
      <c r="V46" s="19"/>
      <c r="W46" s="20"/>
      <c r="X46" s="20"/>
      <c r="Y46" s="20"/>
      <c r="Z46" s="20"/>
      <c r="AA46" s="20"/>
      <c r="AB46" s="20"/>
      <c r="AC46" s="21"/>
      <c r="AD46" s="19" t="str">
        <f>INDEX(PT_DIFFERENTIATION_IST_TE,MATCH(D46,PT_DIFFERENTIATION_IST_TE_ID,0))</f>
        <v>без дифференциации</v>
      </c>
      <c r="AE46" s="20"/>
      <c r="AF46" s="20"/>
      <c r="AG46" s="20"/>
      <c r="AH46" s="20"/>
      <c r="AI46" s="20"/>
      <c r="AJ46" s="20"/>
      <c r="AK46" s="20"/>
      <c r="AL46" s="19"/>
      <c r="AM46" s="20"/>
      <c r="AN46" s="20"/>
      <c r="AO46" s="20"/>
      <c r="AP46" s="20"/>
      <c r="AQ46" s="20"/>
      <c r="AR46" s="20"/>
      <c r="AS46" s="21"/>
      <c r="AT46" s="19"/>
      <c r="AU46" s="20"/>
      <c r="AV46" s="20"/>
      <c r="AW46" s="20"/>
      <c r="AX46" s="20"/>
      <c r="AY46" s="20"/>
      <c r="AZ46" s="20"/>
      <c r="BA46" s="21"/>
      <c r="BB46" s="19"/>
      <c r="BC46" s="20"/>
      <c r="BD46" s="20"/>
      <c r="BE46" s="20"/>
      <c r="BF46" s="20"/>
      <c r="BG46" s="20"/>
      <c r="BH46" s="20"/>
      <c r="BI46" s="21"/>
      <c r="BJ46" s="19"/>
      <c r="BK46" s="20"/>
      <c r="BL46" s="20"/>
      <c r="BM46" s="20"/>
      <c r="BN46" s="20"/>
      <c r="BO46" s="20"/>
      <c r="BP46" s="20"/>
      <c r="BQ46" s="21"/>
      <c r="BR46" s="19"/>
      <c r="BS46" s="20"/>
      <c r="BT46" s="20"/>
      <c r="BU46" s="20"/>
      <c r="BV46" s="20"/>
      <c r="BW46" s="20"/>
      <c r="BX46" s="20"/>
      <c r="BY46" s="21"/>
      <c r="BZ46" s="21"/>
      <c r="CA46" s="22" t="s">
        <v>8</v>
      </c>
      <c r="CC46" s="23"/>
      <c r="CD46" s="23" t="str">
        <f t="shared" si="1"/>
        <v xml:space="preserve">Источник тепловой энергии  </v>
      </c>
      <c r="CE46" s="23"/>
      <c r="CF46" s="23"/>
      <c r="CG46" s="7">
        <v>21</v>
      </c>
    </row>
    <row r="47" spans="1:85" ht="49.5" customHeight="1">
      <c r="A47" s="10" t="s">
        <v>66</v>
      </c>
      <c r="B47" s="10" t="s">
        <v>67</v>
      </c>
      <c r="C47" s="10" t="s">
        <v>68</v>
      </c>
      <c r="D47" s="10" t="s">
        <v>69</v>
      </c>
      <c r="E47" s="24"/>
      <c r="F47" s="24"/>
      <c r="G47" s="24"/>
      <c r="H47" s="24"/>
      <c r="I47" s="32" t="str">
        <f>S46&amp;".1"</f>
        <v>1.1.1.1.1</v>
      </c>
      <c r="J47" s="10"/>
      <c r="K47" s="10"/>
      <c r="L47" s="12" t="s">
        <v>9</v>
      </c>
      <c r="P47" s="33">
        <v>1</v>
      </c>
      <c r="Q47" s="34"/>
      <c r="R47" s="35"/>
      <c r="S47" s="16" t="str">
        <f>$I47</f>
        <v>1.1.1.1.1</v>
      </c>
      <c r="T47" s="36" t="s">
        <v>10</v>
      </c>
      <c r="U47" s="18"/>
      <c r="V47" s="37"/>
      <c r="W47" s="38"/>
      <c r="X47" s="38"/>
      <c r="Y47" s="38"/>
      <c r="Z47" s="38"/>
      <c r="AA47" s="38"/>
      <c r="AB47" s="38"/>
      <c r="AC47" s="39"/>
      <c r="AD47" s="37" t="s">
        <v>70</v>
      </c>
      <c r="AE47" s="38"/>
      <c r="AF47" s="38"/>
      <c r="AG47" s="38"/>
      <c r="AH47" s="38"/>
      <c r="AI47" s="38"/>
      <c r="AJ47" s="38"/>
      <c r="AK47" s="38"/>
      <c r="AL47" s="37"/>
      <c r="AM47" s="38"/>
      <c r="AN47" s="38"/>
      <c r="AO47" s="38"/>
      <c r="AP47" s="38"/>
      <c r="AQ47" s="38"/>
      <c r="AR47" s="38"/>
      <c r="AS47" s="39"/>
      <c r="AT47" s="37"/>
      <c r="AU47" s="38"/>
      <c r="AV47" s="38"/>
      <c r="AW47" s="38"/>
      <c r="AX47" s="38"/>
      <c r="AY47" s="38"/>
      <c r="AZ47" s="38"/>
      <c r="BA47" s="39"/>
      <c r="BB47" s="37"/>
      <c r="BC47" s="38"/>
      <c r="BD47" s="38"/>
      <c r="BE47" s="38"/>
      <c r="BF47" s="38"/>
      <c r="BG47" s="38"/>
      <c r="BH47" s="38"/>
      <c r="BI47" s="39"/>
      <c r="BJ47" s="37"/>
      <c r="BK47" s="38"/>
      <c r="BL47" s="38"/>
      <c r="BM47" s="38"/>
      <c r="BN47" s="38"/>
      <c r="BO47" s="38"/>
      <c r="BP47" s="38"/>
      <c r="BQ47" s="39"/>
      <c r="BR47" s="37"/>
      <c r="BS47" s="38"/>
      <c r="BT47" s="38"/>
      <c r="BU47" s="38"/>
      <c r="BV47" s="38"/>
      <c r="BW47" s="38"/>
      <c r="BX47" s="38"/>
      <c r="BY47" s="39"/>
      <c r="BZ47" s="39"/>
      <c r="CA47" s="22" t="s">
        <v>11</v>
      </c>
      <c r="CC47" s="23"/>
      <c r="CD47" s="23" t="str">
        <f t="shared" si="1"/>
        <v>Схема подключения теплопотребляющей установки к коллектору источника тепловой энергии</v>
      </c>
      <c r="CE47" s="23"/>
      <c r="CF47" s="23"/>
      <c r="CG47" s="7">
        <v>47</v>
      </c>
    </row>
    <row r="48" spans="1:85" ht="21.95" customHeight="1">
      <c r="A48" s="10" t="s">
        <v>66</v>
      </c>
      <c r="B48" s="10" t="s">
        <v>67</v>
      </c>
      <c r="C48" s="10" t="s">
        <v>68</v>
      </c>
      <c r="D48" s="10" t="s">
        <v>69</v>
      </c>
      <c r="E48" s="24"/>
      <c r="F48" s="24"/>
      <c r="G48" s="24"/>
      <c r="H48" s="24"/>
      <c r="I48" s="40"/>
      <c r="J48" s="32" t="str">
        <f>I47&amp;".1"</f>
        <v>1.1.1.1.1.1</v>
      </c>
      <c r="K48" s="10"/>
      <c r="L48" s="12" t="s">
        <v>12</v>
      </c>
      <c r="P48" s="33"/>
      <c r="Q48" s="33">
        <v>1</v>
      </c>
      <c r="R48" s="41"/>
      <c r="S48" s="16" t="str">
        <f>$J48</f>
        <v>1.1.1.1.1.1</v>
      </c>
      <c r="T48" s="42" t="s">
        <v>13</v>
      </c>
      <c r="U48" s="18"/>
      <c r="V48" s="37"/>
      <c r="W48" s="38"/>
      <c r="X48" s="38"/>
      <c r="Y48" s="38"/>
      <c r="Z48" s="38"/>
      <c r="AA48" s="38"/>
      <c r="AB48" s="38"/>
      <c r="AC48" s="39"/>
      <c r="AD48" s="37" t="s">
        <v>70</v>
      </c>
      <c r="AE48" s="38"/>
      <c r="AF48" s="38"/>
      <c r="AG48" s="38"/>
      <c r="AH48" s="38"/>
      <c r="AI48" s="38"/>
      <c r="AJ48" s="38"/>
      <c r="AK48" s="38"/>
      <c r="AL48" s="37"/>
      <c r="AM48" s="38"/>
      <c r="AN48" s="38"/>
      <c r="AO48" s="38"/>
      <c r="AP48" s="38"/>
      <c r="AQ48" s="38"/>
      <c r="AR48" s="38"/>
      <c r="AS48" s="39"/>
      <c r="AT48" s="37"/>
      <c r="AU48" s="38"/>
      <c r="AV48" s="38"/>
      <c r="AW48" s="38"/>
      <c r="AX48" s="38"/>
      <c r="AY48" s="38"/>
      <c r="AZ48" s="38"/>
      <c r="BA48" s="39"/>
      <c r="BB48" s="37"/>
      <c r="BC48" s="38"/>
      <c r="BD48" s="38"/>
      <c r="BE48" s="38"/>
      <c r="BF48" s="38"/>
      <c r="BG48" s="38"/>
      <c r="BH48" s="38"/>
      <c r="BI48" s="39"/>
      <c r="BJ48" s="37"/>
      <c r="BK48" s="38"/>
      <c r="BL48" s="38"/>
      <c r="BM48" s="38"/>
      <c r="BN48" s="38"/>
      <c r="BO48" s="38"/>
      <c r="BP48" s="38"/>
      <c r="BQ48" s="39"/>
      <c r="BR48" s="37"/>
      <c r="BS48" s="38"/>
      <c r="BT48" s="38"/>
      <c r="BU48" s="38"/>
      <c r="BV48" s="38"/>
      <c r="BW48" s="38"/>
      <c r="BX48" s="38"/>
      <c r="BY48" s="39"/>
      <c r="BZ48" s="39"/>
      <c r="CA48" s="22" t="s">
        <v>14</v>
      </c>
      <c r="CC48" s="23"/>
      <c r="CD48" s="23" t="str">
        <f t="shared" si="1"/>
        <v>Группа потребителей</v>
      </c>
      <c r="CE48" s="23"/>
      <c r="CF48" s="23"/>
      <c r="CG48" s="7">
        <v>21</v>
      </c>
    </row>
    <row r="49" spans="1:85" ht="21.95" customHeight="1">
      <c r="A49" s="10" t="s">
        <v>66</v>
      </c>
      <c r="B49" s="10" t="s">
        <v>67</v>
      </c>
      <c r="C49" s="10" t="s">
        <v>68</v>
      </c>
      <c r="D49" s="10" t="s">
        <v>69</v>
      </c>
      <c r="E49" s="24"/>
      <c r="F49" s="24"/>
      <c r="G49" s="24"/>
      <c r="H49" s="24"/>
      <c r="I49" s="40"/>
      <c r="J49" s="40"/>
      <c r="K49" s="32" t="str">
        <f>J48&amp;".1"</f>
        <v>1.1.1.1.1.1.1</v>
      </c>
      <c r="L49" s="12" t="s">
        <v>15</v>
      </c>
      <c r="P49" s="33"/>
      <c r="Q49" s="33"/>
      <c r="R49" s="41">
        <v>1</v>
      </c>
      <c r="S49" s="16" t="str">
        <f>$K49</f>
        <v>1.1.1.1.1.1.1</v>
      </c>
      <c r="T49" s="43" t="s">
        <v>71</v>
      </c>
      <c r="U49" s="18"/>
      <c r="V49" s="44"/>
      <c r="W49" s="45"/>
      <c r="X49" s="44"/>
      <c r="Y49" s="46"/>
      <c r="Z49" s="47"/>
      <c r="AA49" s="48" t="s">
        <v>16</v>
      </c>
      <c r="AB49" s="47"/>
      <c r="AC49" s="48" t="s">
        <v>16</v>
      </c>
      <c r="AD49" s="44">
        <v>2342.13</v>
      </c>
      <c r="AE49" s="45"/>
      <c r="AF49" s="44"/>
      <c r="AG49" s="46"/>
      <c r="AH49" s="47">
        <v>46388</v>
      </c>
      <c r="AI49" s="48" t="s">
        <v>16</v>
      </c>
      <c r="AJ49" s="136">
        <v>46568</v>
      </c>
      <c r="AK49" s="48" t="s">
        <v>16</v>
      </c>
      <c r="AL49" s="44">
        <v>2925.77</v>
      </c>
      <c r="AM49" s="45"/>
      <c r="AN49" s="44"/>
      <c r="AO49" s="46"/>
      <c r="AP49" s="47">
        <v>46569</v>
      </c>
      <c r="AQ49" s="48" t="s">
        <v>16</v>
      </c>
      <c r="AR49" s="47">
        <v>46752</v>
      </c>
      <c r="AS49" s="48" t="s">
        <v>16</v>
      </c>
      <c r="AT49" s="44">
        <v>2841.19</v>
      </c>
      <c r="AU49" s="45"/>
      <c r="AV49" s="44"/>
      <c r="AW49" s="46"/>
      <c r="AX49" s="47">
        <v>46753</v>
      </c>
      <c r="AY49" s="48" t="s">
        <v>16</v>
      </c>
      <c r="AZ49" s="47">
        <v>46934</v>
      </c>
      <c r="BA49" s="48" t="s">
        <v>16</v>
      </c>
      <c r="BB49" s="44">
        <v>2841.19</v>
      </c>
      <c r="BC49" s="45"/>
      <c r="BD49" s="44"/>
      <c r="BE49" s="46"/>
      <c r="BF49" s="47">
        <v>46935</v>
      </c>
      <c r="BG49" s="48" t="s">
        <v>16</v>
      </c>
      <c r="BH49" s="47">
        <v>47118</v>
      </c>
      <c r="BI49" s="48" t="s">
        <v>16</v>
      </c>
      <c r="BJ49" s="44">
        <v>2713.84</v>
      </c>
      <c r="BK49" s="45"/>
      <c r="BL49" s="44"/>
      <c r="BM49" s="46"/>
      <c r="BN49" s="47">
        <v>47119</v>
      </c>
      <c r="BO49" s="48" t="s">
        <v>16</v>
      </c>
      <c r="BP49" s="47">
        <v>47299</v>
      </c>
      <c r="BQ49" s="48" t="s">
        <v>16</v>
      </c>
      <c r="BR49" s="44">
        <v>2713.84</v>
      </c>
      <c r="BS49" s="45"/>
      <c r="BT49" s="44"/>
      <c r="BU49" s="46"/>
      <c r="BV49" s="47">
        <v>47300</v>
      </c>
      <c r="BW49" s="48" t="s">
        <v>16</v>
      </c>
      <c r="BX49" s="47">
        <v>47483</v>
      </c>
      <c r="BY49" s="48" t="s">
        <v>16</v>
      </c>
      <c r="BZ49" s="137"/>
      <c r="CA49" s="49" t="s">
        <v>17</v>
      </c>
      <c r="CB49" s="8" t="e">
        <f ca="1">STRCHECKDATE(V50:BZ50)</f>
        <v>#NAME?</v>
      </c>
      <c r="CC49" s="23"/>
      <c r="CD49" s="23" t="str">
        <f t="shared" si="1"/>
        <v>горячая вода в системе централизованного теплоснабжения на отопление</v>
      </c>
      <c r="CE49" s="23"/>
      <c r="CF49" s="23"/>
      <c r="CG49" s="7">
        <v>21</v>
      </c>
    </row>
    <row r="50" spans="1:85" ht="1.1499999999999999" customHeight="1">
      <c r="A50" s="10" t="s">
        <v>66</v>
      </c>
      <c r="B50" s="10" t="s">
        <v>67</v>
      </c>
      <c r="C50" s="10" t="s">
        <v>68</v>
      </c>
      <c r="D50" s="10" t="s">
        <v>69</v>
      </c>
      <c r="E50" s="24"/>
      <c r="F50" s="24"/>
      <c r="G50" s="24"/>
      <c r="H50" s="24"/>
      <c r="I50" s="40"/>
      <c r="J50" s="40"/>
      <c r="K50" s="32"/>
      <c r="L50" s="12"/>
      <c r="P50" s="33"/>
      <c r="Q50" s="33"/>
      <c r="R50" s="41"/>
      <c r="S50" s="50"/>
      <c r="T50" s="18"/>
      <c r="U50" s="18"/>
      <c r="V50" s="45"/>
      <c r="W50" s="45"/>
      <c r="X50" s="45"/>
      <c r="Y50" s="51" t="str">
        <f>Z49&amp;"-"&amp;AB49</f>
        <v>-</v>
      </c>
      <c r="Z50" s="52"/>
      <c r="AA50" s="48"/>
      <c r="AB50" s="52"/>
      <c r="AC50" s="48"/>
      <c r="AD50" s="45"/>
      <c r="AE50" s="45"/>
      <c r="AF50" s="45"/>
      <c r="AG50" s="51" t="str">
        <f>AH49&amp;"-"&amp;AJ49</f>
        <v>46388-46568</v>
      </c>
      <c r="AH50" s="52"/>
      <c r="AI50" s="48"/>
      <c r="AJ50" s="138"/>
      <c r="AK50" s="48"/>
      <c r="AL50" s="45"/>
      <c r="AM50" s="45"/>
      <c r="AN50" s="45"/>
      <c r="AO50" s="51" t="str">
        <f>AP49&amp;"-"&amp;AR49</f>
        <v>46569-46752</v>
      </c>
      <c r="AP50" s="52"/>
      <c r="AQ50" s="48"/>
      <c r="AR50" s="52"/>
      <c r="AS50" s="48"/>
      <c r="AT50" s="45"/>
      <c r="AU50" s="45"/>
      <c r="AV50" s="45"/>
      <c r="AW50" s="51" t="str">
        <f>AX49&amp;"-"&amp;AZ49</f>
        <v>46753-46934</v>
      </c>
      <c r="AX50" s="52"/>
      <c r="AY50" s="48"/>
      <c r="AZ50" s="52"/>
      <c r="BA50" s="48"/>
      <c r="BB50" s="45"/>
      <c r="BC50" s="45"/>
      <c r="BD50" s="45"/>
      <c r="BE50" s="51" t="str">
        <f>BF49&amp;"-"&amp;BH49</f>
        <v>46935-47118</v>
      </c>
      <c r="BF50" s="52"/>
      <c r="BG50" s="48"/>
      <c r="BH50" s="52"/>
      <c r="BI50" s="48"/>
      <c r="BJ50" s="45"/>
      <c r="BK50" s="45"/>
      <c r="BL50" s="45"/>
      <c r="BM50" s="51" t="str">
        <f>BN49&amp;"-"&amp;BP49</f>
        <v>47119-47299</v>
      </c>
      <c r="BN50" s="52"/>
      <c r="BO50" s="48"/>
      <c r="BP50" s="52"/>
      <c r="BQ50" s="48"/>
      <c r="BR50" s="45"/>
      <c r="BS50" s="45"/>
      <c r="BT50" s="45"/>
      <c r="BU50" s="51" t="str">
        <f>BV49&amp;"-"&amp;BX49</f>
        <v>47300-47483</v>
      </c>
      <c r="BV50" s="52"/>
      <c r="BW50" s="48"/>
      <c r="BX50" s="52"/>
      <c r="BY50" s="48"/>
      <c r="BZ50" s="139"/>
      <c r="CA50" s="53"/>
      <c r="CC50" s="23"/>
      <c r="CD50" s="23" t="str">
        <f t="shared" si="1"/>
        <v/>
      </c>
      <c r="CE50" s="23"/>
      <c r="CF50" s="23"/>
      <c r="CG50" s="7">
        <v>1</v>
      </c>
    </row>
    <row r="51" spans="1:85" ht="11.45" customHeight="1">
      <c r="A51" s="10" t="s">
        <v>66</v>
      </c>
      <c r="B51" s="10" t="s">
        <v>67</v>
      </c>
      <c r="C51" s="10" t="s">
        <v>68</v>
      </c>
      <c r="D51" s="10" t="s">
        <v>69</v>
      </c>
      <c r="E51" s="24"/>
      <c r="F51" s="24"/>
      <c r="G51" s="24"/>
      <c r="H51" s="24"/>
      <c r="I51" s="40"/>
      <c r="J51" s="32"/>
      <c r="K51" s="10"/>
      <c r="L51" s="12"/>
      <c r="P51" s="33"/>
      <c r="Q51" s="33"/>
      <c r="R51" s="35"/>
      <c r="S51" s="54"/>
      <c r="T51" s="55" t="s">
        <v>18</v>
      </c>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7"/>
      <c r="CA51" s="58"/>
      <c r="CC51" s="23"/>
      <c r="CD51" s="23" t="str">
        <f t="shared" si="1"/>
        <v>Добавить вид теплоносителя (параметры теплоносителя)</v>
      </c>
      <c r="CE51" s="23"/>
      <c r="CF51" s="23"/>
      <c r="CG51" s="7">
        <v>11</v>
      </c>
    </row>
    <row r="52" spans="1:85" ht="11.45" customHeight="1">
      <c r="A52" s="10" t="s">
        <v>66</v>
      </c>
      <c r="B52" s="10" t="s">
        <v>67</v>
      </c>
      <c r="C52" s="10" t="s">
        <v>68</v>
      </c>
      <c r="D52" s="10" t="s">
        <v>69</v>
      </c>
      <c r="E52" s="24"/>
      <c r="F52" s="24"/>
      <c r="G52" s="24"/>
      <c r="H52" s="24"/>
      <c r="I52" s="32"/>
      <c r="J52" s="10"/>
      <c r="K52" s="10"/>
      <c r="L52" s="12"/>
      <c r="P52" s="33"/>
      <c r="Q52" s="34"/>
      <c r="R52" s="35"/>
      <c r="S52" s="54"/>
      <c r="T52" s="59" t="s">
        <v>19</v>
      </c>
      <c r="U52" s="56"/>
      <c r="V52" s="56"/>
      <c r="W52" s="56"/>
      <c r="X52" s="56"/>
      <c r="Y52" s="56"/>
      <c r="Z52" s="56"/>
      <c r="AA52" s="56"/>
      <c r="AB52" s="56"/>
      <c r="AC52" s="60"/>
      <c r="AD52" s="56"/>
      <c r="AE52" s="56"/>
      <c r="AF52" s="56"/>
      <c r="AG52" s="56"/>
      <c r="AH52" s="56"/>
      <c r="AI52" s="56"/>
      <c r="AJ52" s="56"/>
      <c r="AK52" s="60"/>
      <c r="AL52" s="56"/>
      <c r="AM52" s="56"/>
      <c r="AN52" s="56"/>
      <c r="AO52" s="56"/>
      <c r="AP52" s="56"/>
      <c r="AQ52" s="56"/>
      <c r="AR52" s="56"/>
      <c r="AS52" s="60"/>
      <c r="AT52" s="56"/>
      <c r="AU52" s="56"/>
      <c r="AV52" s="56"/>
      <c r="AW52" s="56"/>
      <c r="AX52" s="56"/>
      <c r="AY52" s="56"/>
      <c r="AZ52" s="56"/>
      <c r="BA52" s="60"/>
      <c r="BB52" s="56"/>
      <c r="BC52" s="56"/>
      <c r="BD52" s="56"/>
      <c r="BE52" s="56"/>
      <c r="BF52" s="56"/>
      <c r="BG52" s="56"/>
      <c r="BH52" s="56"/>
      <c r="BI52" s="60"/>
      <c r="BJ52" s="56"/>
      <c r="BK52" s="56"/>
      <c r="BL52" s="56"/>
      <c r="BM52" s="56"/>
      <c r="BN52" s="56"/>
      <c r="BO52" s="56"/>
      <c r="BP52" s="56"/>
      <c r="BQ52" s="60"/>
      <c r="BR52" s="56"/>
      <c r="BS52" s="56"/>
      <c r="BT52" s="56"/>
      <c r="BU52" s="56"/>
      <c r="BV52" s="56"/>
      <c r="BW52" s="56"/>
      <c r="BX52" s="56"/>
      <c r="BY52" s="60"/>
      <c r="BZ52" s="56"/>
      <c r="CA52" s="61"/>
      <c r="CC52" s="23"/>
      <c r="CD52" s="23" t="str">
        <f t="shared" si="1"/>
        <v>Добавить группу потребителей</v>
      </c>
      <c r="CE52" s="23"/>
      <c r="CF52" s="23"/>
      <c r="CG52" s="7">
        <v>11</v>
      </c>
    </row>
    <row r="53" spans="1:85" ht="14.65" customHeight="1">
      <c r="A53" s="10" t="s">
        <v>66</v>
      </c>
      <c r="B53" s="10" t="s">
        <v>67</v>
      </c>
      <c r="C53" s="10" t="s">
        <v>68</v>
      </c>
      <c r="D53" s="10" t="s">
        <v>69</v>
      </c>
      <c r="E53" s="24"/>
      <c r="F53" s="24"/>
      <c r="G53" s="24"/>
      <c r="H53" s="11"/>
      <c r="I53" s="10"/>
      <c r="J53" s="10"/>
      <c r="K53" s="10"/>
      <c r="L53" s="12"/>
      <c r="M53" s="13"/>
      <c r="N53" s="13"/>
      <c r="O53" s="1"/>
      <c r="P53" s="14"/>
      <c r="Q53" s="62"/>
      <c r="R53" s="15"/>
      <c r="S53" s="54"/>
      <c r="T53" s="63" t="s">
        <v>20</v>
      </c>
      <c r="U53" s="56"/>
      <c r="V53" s="56"/>
      <c r="W53" s="56"/>
      <c r="X53" s="56"/>
      <c r="Y53" s="56"/>
      <c r="Z53" s="56"/>
      <c r="AA53" s="56"/>
      <c r="AB53" s="56"/>
      <c r="AC53" s="60"/>
      <c r="AD53" s="56"/>
      <c r="AE53" s="56"/>
      <c r="AF53" s="56"/>
      <c r="AG53" s="56"/>
      <c r="AH53" s="56"/>
      <c r="AI53" s="56"/>
      <c r="AJ53" s="56"/>
      <c r="AK53" s="60"/>
      <c r="AL53" s="56"/>
      <c r="AM53" s="56"/>
      <c r="AN53" s="56"/>
      <c r="AO53" s="56"/>
      <c r="AP53" s="56"/>
      <c r="AQ53" s="56"/>
      <c r="AR53" s="56"/>
      <c r="AS53" s="60"/>
      <c r="AT53" s="56"/>
      <c r="AU53" s="56"/>
      <c r="AV53" s="56"/>
      <c r="AW53" s="56"/>
      <c r="AX53" s="56"/>
      <c r="AY53" s="56"/>
      <c r="AZ53" s="56"/>
      <c r="BA53" s="60"/>
      <c r="BB53" s="56"/>
      <c r="BC53" s="56"/>
      <c r="BD53" s="56"/>
      <c r="BE53" s="56"/>
      <c r="BF53" s="56"/>
      <c r="BG53" s="56"/>
      <c r="BH53" s="56"/>
      <c r="BI53" s="60"/>
      <c r="BJ53" s="56"/>
      <c r="BK53" s="56"/>
      <c r="BL53" s="56"/>
      <c r="BM53" s="56"/>
      <c r="BN53" s="56"/>
      <c r="BO53" s="56"/>
      <c r="BP53" s="56"/>
      <c r="BQ53" s="60"/>
      <c r="BR53" s="56"/>
      <c r="BS53" s="56"/>
      <c r="BT53" s="56"/>
      <c r="BU53" s="56"/>
      <c r="BV53" s="56"/>
      <c r="BW53" s="56"/>
      <c r="BX53" s="56"/>
      <c r="BY53" s="60"/>
      <c r="BZ53" s="56"/>
      <c r="CA53" s="61"/>
      <c r="CC53" s="23"/>
      <c r="CD53" s="23" t="str">
        <f t="shared" si="1"/>
        <v>Добавить схему подключения</v>
      </c>
      <c r="CE53" s="23"/>
      <c r="CF53" s="23"/>
      <c r="CG53" s="7">
        <v>14</v>
      </c>
    </row>
    <row r="54" spans="1:85" s="8" customFormat="1" ht="1.1499999999999999" customHeight="1">
      <c r="A54" s="64" t="s">
        <v>66</v>
      </c>
      <c r="B54" s="64" t="s">
        <v>67</v>
      </c>
      <c r="C54" s="64" t="s">
        <v>68</v>
      </c>
      <c r="D54" s="64"/>
      <c r="E54" s="24"/>
      <c r="F54" s="24"/>
      <c r="G54" s="11"/>
      <c r="H54" s="64"/>
      <c r="I54" s="64"/>
      <c r="J54" s="64"/>
      <c r="K54" s="64"/>
      <c r="L54" s="65"/>
      <c r="M54" s="66"/>
      <c r="N54" s="66"/>
      <c r="P54" s="67"/>
      <c r="Q54" s="68"/>
      <c r="R54" s="67"/>
      <c r="S54" s="73"/>
      <c r="T54" s="76" t="s">
        <v>21</v>
      </c>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C54" s="23"/>
      <c r="CD54" s="23" t="str">
        <f t="shared" si="1"/>
        <v>Добавить источник для дифференциации</v>
      </c>
      <c r="CE54" s="23"/>
      <c r="CF54" s="23"/>
      <c r="CG54" s="8">
        <v>1</v>
      </c>
    </row>
    <row r="55" spans="1:85" s="8" customFormat="1" ht="1.1499999999999999" customHeight="1">
      <c r="A55" s="64" t="s">
        <v>66</v>
      </c>
      <c r="B55" s="64" t="s">
        <v>67</v>
      </c>
      <c r="C55" s="64"/>
      <c r="D55" s="64"/>
      <c r="E55" s="24"/>
      <c r="F55" s="11"/>
      <c r="G55" s="64"/>
      <c r="H55" s="64"/>
      <c r="I55" s="64"/>
      <c r="J55" s="64"/>
      <c r="K55" s="64"/>
      <c r="L55" s="65"/>
      <c r="M55" s="72"/>
      <c r="N55" s="72"/>
      <c r="P55" s="67"/>
      <c r="Q55" s="68"/>
      <c r="R55" s="67"/>
      <c r="S55" s="73"/>
      <c r="T55" s="76" t="s">
        <v>22</v>
      </c>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5"/>
      <c r="BU55" s="75"/>
      <c r="BV55" s="75"/>
      <c r="BW55" s="75"/>
      <c r="BX55" s="75"/>
      <c r="BY55" s="75"/>
      <c r="BZ55" s="75"/>
      <c r="CA55" s="75"/>
      <c r="CC55" s="23"/>
      <c r="CD55" s="23" t="str">
        <f t="shared" si="1"/>
        <v>Добавить централизованную систему для дифференциации</v>
      </c>
      <c r="CE55" s="23"/>
      <c r="CF55" s="23"/>
      <c r="CG55" s="8">
        <v>1</v>
      </c>
    </row>
    <row r="56" spans="1:85" s="8" customFormat="1" ht="1.1499999999999999" customHeight="1">
      <c r="A56" s="64" t="s">
        <v>66</v>
      </c>
      <c r="B56" s="64"/>
      <c r="C56" s="64"/>
      <c r="D56" s="64"/>
      <c r="E56" s="11"/>
      <c r="F56" s="64"/>
      <c r="G56" s="64"/>
      <c r="H56" s="64"/>
      <c r="I56" s="64"/>
      <c r="J56" s="64"/>
      <c r="K56" s="64"/>
      <c r="L56" s="65"/>
      <c r="M56" s="72"/>
      <c r="N56" s="72"/>
      <c r="P56" s="67"/>
      <c r="Q56" s="68"/>
      <c r="R56" s="67"/>
      <c r="S56" s="73"/>
      <c r="T56" s="76" t="s">
        <v>23</v>
      </c>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C56" s="23"/>
      <c r="CD56" s="23" t="str">
        <f t="shared" si="1"/>
        <v>Добавить территорию для дифференциации</v>
      </c>
      <c r="CE56" s="23"/>
      <c r="CF56" s="23"/>
      <c r="CG56" s="8">
        <v>1</v>
      </c>
    </row>
    <row r="57" spans="1:85" s="8" customFormat="1" ht="1.1499999999999999" customHeight="1">
      <c r="A57" s="64"/>
      <c r="B57" s="64"/>
      <c r="C57" s="64"/>
      <c r="D57" s="64"/>
      <c r="E57" s="64"/>
      <c r="F57" s="64"/>
      <c r="G57" s="64"/>
      <c r="H57" s="64"/>
      <c r="I57" s="64"/>
      <c r="J57" s="64"/>
      <c r="K57" s="64"/>
      <c r="L57" s="65"/>
      <c r="M57" s="72"/>
      <c r="N57" s="72"/>
      <c r="P57" s="67"/>
      <c r="Q57" s="68"/>
      <c r="R57" s="67"/>
      <c r="S57" s="73"/>
      <c r="T57" s="76" t="s">
        <v>72</v>
      </c>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c r="BR57" s="75"/>
      <c r="BS57" s="75"/>
      <c r="BT57" s="75"/>
      <c r="BU57" s="75"/>
      <c r="BV57" s="75"/>
      <c r="BW57" s="75"/>
      <c r="BX57" s="75"/>
      <c r="BY57" s="75"/>
      <c r="BZ57" s="75"/>
      <c r="CA57" s="75"/>
      <c r="CC57" s="23"/>
      <c r="CD57" s="23" t="str">
        <f t="shared" si="1"/>
        <v>Добавить наименование тарифа</v>
      </c>
      <c r="CE57" s="23"/>
      <c r="CF57" s="23"/>
      <c r="CG57" s="8">
        <v>1</v>
      </c>
    </row>
    <row r="58" spans="1:85" ht="11.45" customHeight="1">
      <c r="M58" s="1"/>
      <c r="N58" s="1"/>
      <c r="O58" s="1"/>
      <c r="P58" s="7"/>
      <c r="Q58" s="7"/>
      <c r="R58" s="7"/>
      <c r="S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CB58" s="7"/>
      <c r="CC58" s="7"/>
      <c r="CD58" s="7"/>
      <c r="CE58" s="7"/>
      <c r="CF58" s="7"/>
      <c r="CG58" s="7">
        <v>11</v>
      </c>
    </row>
    <row r="59" spans="1:85" ht="28.5" customHeight="1">
      <c r="O59" s="1"/>
      <c r="S59" s="140"/>
      <c r="T59" s="141"/>
      <c r="U59" s="141"/>
      <c r="V59" s="141"/>
      <c r="W59" s="141"/>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c r="BO59" s="141"/>
      <c r="BP59" s="141"/>
      <c r="BQ59" s="141"/>
      <c r="BR59" s="141"/>
      <c r="BS59" s="141"/>
      <c r="BT59" s="141"/>
      <c r="BU59" s="141"/>
      <c r="BV59" s="141"/>
      <c r="BW59" s="141"/>
      <c r="BX59" s="141"/>
      <c r="BY59" s="141"/>
      <c r="BZ59" s="141"/>
      <c r="CA59" s="141"/>
      <c r="CG59" s="7">
        <v>27</v>
      </c>
    </row>
    <row r="60" spans="1:85" ht="65.25" customHeight="1">
      <c r="O60" s="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41"/>
      <c r="BG60" s="141"/>
      <c r="BH60" s="141"/>
      <c r="BI60" s="141"/>
      <c r="BJ60" s="141"/>
      <c r="BK60" s="141"/>
      <c r="BL60" s="141"/>
      <c r="BM60" s="141"/>
      <c r="BN60" s="141"/>
      <c r="BO60" s="141"/>
      <c r="BP60" s="141"/>
      <c r="BQ60" s="141"/>
      <c r="BR60" s="141"/>
      <c r="BS60" s="141"/>
      <c r="BT60" s="141"/>
      <c r="BU60" s="141"/>
      <c r="BV60" s="141"/>
      <c r="BW60" s="141"/>
      <c r="BX60" s="141"/>
      <c r="BY60" s="141"/>
      <c r="BZ60" s="141"/>
      <c r="CA60" s="141"/>
      <c r="CG60" s="7">
        <v>62</v>
      </c>
    </row>
    <row r="61" spans="1:85" ht="14.65" customHeight="1">
      <c r="O61" s="1"/>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CG61" s="7">
        <v>14</v>
      </c>
    </row>
    <row r="62" spans="1:85" ht="18.75" customHeight="1">
      <c r="O62" s="1"/>
      <c r="S62" s="140"/>
      <c r="T62" s="141"/>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1"/>
      <c r="AT62" s="141"/>
      <c r="AU62" s="141"/>
      <c r="AV62" s="141"/>
      <c r="AW62" s="141"/>
      <c r="AX62" s="141"/>
      <c r="AY62" s="141"/>
      <c r="AZ62" s="141"/>
      <c r="BA62" s="141"/>
      <c r="BB62" s="141"/>
      <c r="BC62" s="141"/>
      <c r="BD62" s="141"/>
      <c r="BE62" s="141"/>
      <c r="BF62" s="141"/>
      <c r="BG62" s="141"/>
      <c r="BH62" s="141"/>
      <c r="BI62" s="141"/>
      <c r="BJ62" s="141"/>
      <c r="BK62" s="141"/>
      <c r="BL62" s="141"/>
      <c r="BM62" s="141"/>
      <c r="BN62" s="141"/>
      <c r="BO62" s="141"/>
      <c r="BP62" s="141"/>
      <c r="BQ62" s="141"/>
      <c r="BR62" s="141"/>
      <c r="BS62" s="141"/>
      <c r="BT62" s="141"/>
      <c r="BU62" s="141"/>
      <c r="BV62" s="141"/>
      <c r="BW62" s="141"/>
      <c r="BX62" s="141"/>
      <c r="BY62" s="141"/>
      <c r="BZ62" s="141"/>
      <c r="CA62" s="141"/>
      <c r="CG62" s="7">
        <v>18</v>
      </c>
    </row>
    <row r="63" spans="1:85" ht="18.75" customHeight="1">
      <c r="O63" s="1"/>
      <c r="T63" s="141"/>
      <c r="U63" s="141"/>
      <c r="V63" s="141"/>
      <c r="W63" s="141"/>
      <c r="X63" s="141"/>
      <c r="Y63" s="141"/>
      <c r="Z63" s="141"/>
      <c r="AA63" s="141"/>
      <c r="AB63" s="141"/>
      <c r="AC63" s="141"/>
      <c r="AD63" s="141"/>
      <c r="AE63" s="141"/>
      <c r="AF63" s="141"/>
      <c r="AG63" s="141"/>
      <c r="AH63" s="141"/>
      <c r="AI63" s="141"/>
      <c r="AJ63" s="141"/>
      <c r="AK63" s="141"/>
      <c r="AL63" s="141"/>
      <c r="AM63" s="141"/>
      <c r="AN63" s="141"/>
      <c r="AO63" s="141"/>
      <c r="AP63" s="141"/>
      <c r="AQ63" s="141"/>
      <c r="AR63" s="141"/>
      <c r="AS63" s="141"/>
      <c r="AT63" s="141"/>
      <c r="AU63" s="141"/>
      <c r="AV63" s="141"/>
      <c r="AW63" s="141"/>
      <c r="AX63" s="141"/>
      <c r="AY63" s="141"/>
      <c r="AZ63" s="141"/>
      <c r="BA63" s="141"/>
      <c r="BB63" s="141"/>
      <c r="BC63" s="141"/>
      <c r="BD63" s="141"/>
      <c r="BE63" s="141"/>
      <c r="BF63" s="141"/>
      <c r="BG63" s="141"/>
      <c r="BH63" s="141"/>
      <c r="BI63" s="141"/>
      <c r="BJ63" s="141"/>
      <c r="BK63" s="141"/>
      <c r="BL63" s="141"/>
      <c r="BM63" s="141"/>
      <c r="BN63" s="141"/>
      <c r="BO63" s="141"/>
      <c r="BP63" s="141"/>
      <c r="BQ63" s="141"/>
      <c r="BR63" s="141"/>
      <c r="BS63" s="141"/>
      <c r="BT63" s="141"/>
      <c r="BU63" s="141"/>
      <c r="BV63" s="141"/>
      <c r="BW63" s="141"/>
      <c r="BX63" s="141"/>
      <c r="BY63" s="141"/>
      <c r="BZ63" s="141"/>
      <c r="CA63" s="141"/>
      <c r="CG63" s="7">
        <v>18</v>
      </c>
    </row>
    <row r="64" spans="1:85" ht="29.25" customHeight="1">
      <c r="O64" s="1"/>
      <c r="S64" s="140"/>
      <c r="T64" s="141"/>
      <c r="U64" s="141"/>
      <c r="V64" s="141"/>
      <c r="W64" s="141"/>
      <c r="X64" s="141"/>
      <c r="Y64" s="141"/>
      <c r="Z64" s="141"/>
      <c r="AA64" s="141"/>
      <c r="AB64" s="141"/>
      <c r="AC64" s="141"/>
      <c r="AD64" s="141"/>
      <c r="AE64" s="141"/>
      <c r="AF64" s="141"/>
      <c r="AG64" s="141"/>
      <c r="AH64" s="141"/>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c r="BF64" s="141"/>
      <c r="BG64" s="141"/>
      <c r="BH64" s="141"/>
      <c r="BI64" s="141"/>
      <c r="BJ64" s="141"/>
      <c r="BK64" s="141"/>
      <c r="BL64" s="141"/>
      <c r="BM64" s="141"/>
      <c r="BN64" s="141"/>
      <c r="BO64" s="141"/>
      <c r="BP64" s="141"/>
      <c r="BQ64" s="141"/>
      <c r="BR64" s="141"/>
      <c r="BS64" s="141"/>
      <c r="BT64" s="141"/>
      <c r="BU64" s="141"/>
      <c r="BV64" s="141"/>
      <c r="BW64" s="141"/>
      <c r="BX64" s="141"/>
      <c r="BY64" s="141"/>
      <c r="BZ64" s="141"/>
      <c r="CA64" s="141"/>
      <c r="CG64" s="7">
        <v>28</v>
      </c>
    </row>
    <row r="65" spans="1:85" ht="22.5" hidden="1" customHeight="1">
      <c r="A65" s="1" t="s">
        <v>73</v>
      </c>
      <c r="B65" s="1">
        <v>0</v>
      </c>
      <c r="C65" s="1">
        <v>0</v>
      </c>
      <c r="D65" s="1">
        <v>0</v>
      </c>
      <c r="E65" s="1">
        <v>0</v>
      </c>
      <c r="F65" s="1">
        <v>0</v>
      </c>
      <c r="G65" s="1">
        <v>0</v>
      </c>
      <c r="H65" s="1">
        <v>0</v>
      </c>
      <c r="I65" s="1">
        <v>0</v>
      </c>
      <c r="J65" s="1">
        <v>0</v>
      </c>
      <c r="K65" s="1">
        <v>0</v>
      </c>
      <c r="L65" s="2">
        <v>0</v>
      </c>
      <c r="M65" s="3">
        <v>0</v>
      </c>
      <c r="N65" s="3">
        <v>0</v>
      </c>
      <c r="O65" s="3">
        <v>0</v>
      </c>
      <c r="P65" s="4">
        <v>3</v>
      </c>
      <c r="Q65" s="5">
        <v>3</v>
      </c>
      <c r="R65" s="5">
        <v>3</v>
      </c>
      <c r="S65" s="6">
        <v>12</v>
      </c>
      <c r="T65" s="7">
        <v>31</v>
      </c>
      <c r="U65" s="7">
        <v>0</v>
      </c>
      <c r="V65" s="7">
        <v>0</v>
      </c>
      <c r="W65" s="7">
        <v>0</v>
      </c>
      <c r="X65" s="7">
        <v>0</v>
      </c>
      <c r="Y65" s="7">
        <v>0</v>
      </c>
      <c r="Z65" s="7">
        <v>0</v>
      </c>
      <c r="AA65" s="7">
        <v>0</v>
      </c>
      <c r="AB65" s="7">
        <v>0</v>
      </c>
      <c r="AC65" s="7">
        <v>0</v>
      </c>
      <c r="AD65" s="7">
        <v>24</v>
      </c>
      <c r="AE65" s="7">
        <v>0</v>
      </c>
      <c r="AF65" s="7">
        <v>24</v>
      </c>
      <c r="AG65" s="7">
        <v>24</v>
      </c>
      <c r="AH65" s="7">
        <v>11</v>
      </c>
      <c r="AI65" s="7">
        <v>3</v>
      </c>
      <c r="AJ65" s="7">
        <v>11</v>
      </c>
      <c r="AK65" s="7">
        <v>0</v>
      </c>
      <c r="AL65" s="7">
        <v>0</v>
      </c>
      <c r="AM65" s="7">
        <v>0</v>
      </c>
      <c r="AN65" s="7">
        <v>0</v>
      </c>
      <c r="AO65" s="7">
        <v>0</v>
      </c>
      <c r="AP65" s="7">
        <v>0</v>
      </c>
      <c r="AQ65" s="7">
        <v>0</v>
      </c>
      <c r="AR65" s="7">
        <v>0</v>
      </c>
      <c r="AS65" s="7">
        <v>0</v>
      </c>
      <c r="AT65" s="7">
        <v>0</v>
      </c>
      <c r="AU65" s="7">
        <v>0</v>
      </c>
      <c r="AV65" s="7">
        <v>0</v>
      </c>
      <c r="AW65" s="7">
        <v>0</v>
      </c>
      <c r="AX65" s="7">
        <v>0</v>
      </c>
      <c r="AY65" s="7">
        <v>0</v>
      </c>
      <c r="AZ65" s="7">
        <v>0</v>
      </c>
      <c r="BA65" s="7">
        <v>0</v>
      </c>
      <c r="BB65" s="7">
        <v>0</v>
      </c>
      <c r="BC65" s="7">
        <v>0</v>
      </c>
      <c r="BD65" s="7">
        <v>0</v>
      </c>
      <c r="BE65" s="7">
        <v>0</v>
      </c>
      <c r="BF65" s="7">
        <v>0</v>
      </c>
      <c r="BG65" s="7">
        <v>0</v>
      </c>
      <c r="BH65" s="7">
        <v>0</v>
      </c>
      <c r="BI65" s="7">
        <v>0</v>
      </c>
      <c r="BJ65" s="7">
        <v>0</v>
      </c>
      <c r="BK65" s="7">
        <v>0</v>
      </c>
      <c r="BL65" s="7">
        <v>0</v>
      </c>
      <c r="BM65" s="7">
        <v>0</v>
      </c>
      <c r="BN65" s="7">
        <v>0</v>
      </c>
      <c r="BO65" s="7">
        <v>0</v>
      </c>
      <c r="BP65" s="7">
        <v>0</v>
      </c>
      <c r="BQ65" s="7">
        <v>0</v>
      </c>
      <c r="BR65" s="7">
        <v>0</v>
      </c>
      <c r="BS65" s="7">
        <v>0</v>
      </c>
      <c r="BT65" s="7">
        <v>0</v>
      </c>
      <c r="BU65" s="7">
        <v>0</v>
      </c>
      <c r="BV65" s="7">
        <v>0</v>
      </c>
      <c r="BW65" s="7">
        <v>0</v>
      </c>
      <c r="BX65" s="7">
        <v>0</v>
      </c>
      <c r="BY65" s="7">
        <v>0</v>
      </c>
      <c r="BZ65" s="7">
        <v>4</v>
      </c>
      <c r="CA65" s="7">
        <v>115</v>
      </c>
      <c r="CB65" s="8">
        <v>10</v>
      </c>
      <c r="CC65" s="8">
        <v>10</v>
      </c>
      <c r="CD65" s="8">
        <v>10</v>
      </c>
      <c r="CE65" s="8">
        <v>10</v>
      </c>
      <c r="CF65" s="8">
        <v>10</v>
      </c>
      <c r="CG65" s="7">
        <v>23</v>
      </c>
    </row>
  </sheetData>
  <sheetProtection formatColumns="0" formatRows="0" insertRows="0" deleteColumns="0" deleteRows="0" sort="0" autoFilter="0"/>
  <mergeCells count="227">
    <mergeCell ref="T63:CA63"/>
    <mergeCell ref="T64:CA64"/>
    <mergeCell ref="BX49:BX50"/>
    <mergeCell ref="BY49:BY50"/>
    <mergeCell ref="CA49:CA51"/>
    <mergeCell ref="T59:CA59"/>
    <mergeCell ref="T60:CA60"/>
    <mergeCell ref="T62:CA62"/>
    <mergeCell ref="BN49:BN50"/>
    <mergeCell ref="BO49:BO50"/>
    <mergeCell ref="BP49:BP50"/>
    <mergeCell ref="BQ49:BQ50"/>
    <mergeCell ref="BV49:BV50"/>
    <mergeCell ref="BW49:BW50"/>
    <mergeCell ref="AZ49:AZ50"/>
    <mergeCell ref="BA49:BA50"/>
    <mergeCell ref="BF49:BF50"/>
    <mergeCell ref="BG49:BG50"/>
    <mergeCell ref="BH49:BH50"/>
    <mergeCell ref="BI49:BI50"/>
    <mergeCell ref="AP49:AP50"/>
    <mergeCell ref="AQ49:AQ50"/>
    <mergeCell ref="AR49:AR50"/>
    <mergeCell ref="AS49:AS50"/>
    <mergeCell ref="AX49:AX50"/>
    <mergeCell ref="AY49:AY50"/>
    <mergeCell ref="AD48:BZ48"/>
    <mergeCell ref="K49:K50"/>
    <mergeCell ref="Z49:Z50"/>
    <mergeCell ref="AA49:AA50"/>
    <mergeCell ref="AB49:AB50"/>
    <mergeCell ref="AC49:AC50"/>
    <mergeCell ref="AH49:AH50"/>
    <mergeCell ref="AI49:AI50"/>
    <mergeCell ref="AJ49:AJ50"/>
    <mergeCell ref="AK49:AK50"/>
    <mergeCell ref="H46:H53"/>
    <mergeCell ref="V46:AC46"/>
    <mergeCell ref="AD46:BZ46"/>
    <mergeCell ref="I47:I52"/>
    <mergeCell ref="P47:P52"/>
    <mergeCell ref="V47:AC47"/>
    <mergeCell ref="AD47:BZ47"/>
    <mergeCell ref="J48:J51"/>
    <mergeCell ref="Q48:Q51"/>
    <mergeCell ref="V48:AC48"/>
    <mergeCell ref="BW42:BX42"/>
    <mergeCell ref="E43:E56"/>
    <mergeCell ref="V43:AC43"/>
    <mergeCell ref="AD43:BZ43"/>
    <mergeCell ref="F44:F55"/>
    <mergeCell ref="V44:AC44"/>
    <mergeCell ref="AD44:BZ44"/>
    <mergeCell ref="G45:G54"/>
    <mergeCell ref="V45:AC45"/>
    <mergeCell ref="AD45:BZ45"/>
    <mergeCell ref="AA42:AB42"/>
    <mergeCell ref="AI42:AJ42"/>
    <mergeCell ref="AQ42:AR42"/>
    <mergeCell ref="AY42:AZ42"/>
    <mergeCell ref="BG42:BH42"/>
    <mergeCell ref="BO42:BP42"/>
    <mergeCell ref="AA41:AB41"/>
    <mergeCell ref="AI41:AJ41"/>
    <mergeCell ref="AQ41:AR41"/>
    <mergeCell ref="AY41:AZ41"/>
    <mergeCell ref="BG41:BH41"/>
    <mergeCell ref="BO41:BP41"/>
    <mergeCell ref="BL40:BM40"/>
    <mergeCell ref="BN40:BP40"/>
    <mergeCell ref="BR40:BR41"/>
    <mergeCell ref="BS40:BS41"/>
    <mergeCell ref="BT40:BU40"/>
    <mergeCell ref="BV40:BX40"/>
    <mergeCell ref="BW41:BX41"/>
    <mergeCell ref="BB40:BB41"/>
    <mergeCell ref="BC40:BC41"/>
    <mergeCell ref="BD40:BE40"/>
    <mergeCell ref="BF40:BH40"/>
    <mergeCell ref="BJ40:BJ41"/>
    <mergeCell ref="BK40:BK41"/>
    <mergeCell ref="AF40:AG40"/>
    <mergeCell ref="AH40:AJ40"/>
    <mergeCell ref="AL40:AL41"/>
    <mergeCell ref="AM40:AM41"/>
    <mergeCell ref="AN40:AO40"/>
    <mergeCell ref="AP40:AR40"/>
    <mergeCell ref="BQ39:BQ41"/>
    <mergeCell ref="BR39:BX39"/>
    <mergeCell ref="BY39:BY41"/>
    <mergeCell ref="BZ39:BZ41"/>
    <mergeCell ref="V40:V41"/>
    <mergeCell ref="W40:W41"/>
    <mergeCell ref="X40:Y40"/>
    <mergeCell ref="Z40:AB40"/>
    <mergeCell ref="AD40:AD41"/>
    <mergeCell ref="AE40:AE41"/>
    <mergeCell ref="AS39:AS41"/>
    <mergeCell ref="AT39:AZ39"/>
    <mergeCell ref="BA39:BA41"/>
    <mergeCell ref="BB39:BH39"/>
    <mergeCell ref="BI39:BI41"/>
    <mergeCell ref="BJ39:BP39"/>
    <mergeCell ref="AT40:AT41"/>
    <mergeCell ref="AU40:AU41"/>
    <mergeCell ref="AV40:AW40"/>
    <mergeCell ref="AX40:AZ40"/>
    <mergeCell ref="BR37:BY37"/>
    <mergeCell ref="S38:BZ38"/>
    <mergeCell ref="CA38:CA41"/>
    <mergeCell ref="S39:S41"/>
    <mergeCell ref="T39:T41"/>
    <mergeCell ref="V39:AB39"/>
    <mergeCell ref="AC39:AC41"/>
    <mergeCell ref="AD39:AJ39"/>
    <mergeCell ref="AK39:AK41"/>
    <mergeCell ref="AL39:AR39"/>
    <mergeCell ref="V37:AC37"/>
    <mergeCell ref="AD37:AK37"/>
    <mergeCell ref="AL37:AS37"/>
    <mergeCell ref="AT37:BA37"/>
    <mergeCell ref="BB37:BI37"/>
    <mergeCell ref="BJ37:BQ37"/>
    <mergeCell ref="BJ34:BP34"/>
    <mergeCell ref="BR34:BX34"/>
    <mergeCell ref="S35:T35"/>
    <mergeCell ref="V35:AB35"/>
    <mergeCell ref="AD35:AJ35"/>
    <mergeCell ref="AL35:AR35"/>
    <mergeCell ref="AT35:AZ35"/>
    <mergeCell ref="BB35:BH35"/>
    <mergeCell ref="BJ35:BP35"/>
    <mergeCell ref="BR35:BX35"/>
    <mergeCell ref="S34:T34"/>
    <mergeCell ref="V34:AB34"/>
    <mergeCell ref="AD34:AJ34"/>
    <mergeCell ref="AL34:AR34"/>
    <mergeCell ref="AT34:AZ34"/>
    <mergeCell ref="BB34:BH34"/>
    <mergeCell ref="BJ31:BP31"/>
    <mergeCell ref="BR31:BX31"/>
    <mergeCell ref="S32:T32"/>
    <mergeCell ref="V32:AB32"/>
    <mergeCell ref="AD32:AJ32"/>
    <mergeCell ref="AL32:AR32"/>
    <mergeCell ref="AT32:AZ32"/>
    <mergeCell ref="BB32:BH32"/>
    <mergeCell ref="BJ32:BP32"/>
    <mergeCell ref="BR32:BX32"/>
    <mergeCell ref="S31:T31"/>
    <mergeCell ref="V31:AB31"/>
    <mergeCell ref="AD31:AJ31"/>
    <mergeCell ref="AL31:AR31"/>
    <mergeCell ref="AT31:AZ31"/>
    <mergeCell ref="BB31:BH31"/>
    <mergeCell ref="BJ29:BP29"/>
    <mergeCell ref="BR29:BX29"/>
    <mergeCell ref="S30:T30"/>
    <mergeCell ref="V30:AB30"/>
    <mergeCell ref="AD30:AJ30"/>
    <mergeCell ref="AL30:AR30"/>
    <mergeCell ref="AT30:AZ30"/>
    <mergeCell ref="BB30:BH30"/>
    <mergeCell ref="BJ30:BP30"/>
    <mergeCell ref="BR30:BX30"/>
    <mergeCell ref="S29:T29"/>
    <mergeCell ref="V29:AB29"/>
    <mergeCell ref="AD29:AJ29"/>
    <mergeCell ref="AL29:AR29"/>
    <mergeCell ref="AT29:AZ29"/>
    <mergeCell ref="BB29:BH29"/>
    <mergeCell ref="AH17:AH18"/>
    <mergeCell ref="AI17:AI18"/>
    <mergeCell ref="AJ17:AJ18"/>
    <mergeCell ref="AK17:AK18"/>
    <mergeCell ref="S26:AJ26"/>
    <mergeCell ref="S27:AJ27"/>
    <mergeCell ref="BQ8:BQ9"/>
    <mergeCell ref="BV8:BV9"/>
    <mergeCell ref="BW8:BW9"/>
    <mergeCell ref="BX8:BX9"/>
    <mergeCell ref="BY8:BY9"/>
    <mergeCell ref="CA8:CA10"/>
    <mergeCell ref="BG8:BG9"/>
    <mergeCell ref="BH8:BH9"/>
    <mergeCell ref="BI8:BI9"/>
    <mergeCell ref="BN8:BN9"/>
    <mergeCell ref="BO8:BO9"/>
    <mergeCell ref="BP8:BP9"/>
    <mergeCell ref="AS8:AS9"/>
    <mergeCell ref="AX8:AX9"/>
    <mergeCell ref="AY8:AY9"/>
    <mergeCell ref="AZ8:AZ9"/>
    <mergeCell ref="BA8:BA9"/>
    <mergeCell ref="BF8:BF9"/>
    <mergeCell ref="AI8:AI9"/>
    <mergeCell ref="AJ8:AJ9"/>
    <mergeCell ref="AK8:AK9"/>
    <mergeCell ref="AP8:AP9"/>
    <mergeCell ref="AQ8:AQ9"/>
    <mergeCell ref="AR8:AR9"/>
    <mergeCell ref="K8:K9"/>
    <mergeCell ref="Z8:Z9"/>
    <mergeCell ref="AA8:AA9"/>
    <mergeCell ref="AB8:AB9"/>
    <mergeCell ref="AC8:AC9"/>
    <mergeCell ref="AH8:AH9"/>
    <mergeCell ref="V5:AC5"/>
    <mergeCell ref="AD5:BZ5"/>
    <mergeCell ref="I6:I11"/>
    <mergeCell ref="P6:P11"/>
    <mergeCell ref="V6:AC6"/>
    <mergeCell ref="AD6:BZ6"/>
    <mergeCell ref="J7:J10"/>
    <mergeCell ref="Q7:Q10"/>
    <mergeCell ref="V7:AC7"/>
    <mergeCell ref="AD7:BZ7"/>
    <mergeCell ref="E2:E15"/>
    <mergeCell ref="V2:AC2"/>
    <mergeCell ref="AD2:BZ2"/>
    <mergeCell ref="F3:F14"/>
    <mergeCell ref="V3:AC3"/>
    <mergeCell ref="AD3:BZ3"/>
    <mergeCell ref="G4:G13"/>
    <mergeCell ref="V4:AC4"/>
    <mergeCell ref="AD4:BZ4"/>
    <mergeCell ref="H5:H12"/>
  </mergeCells>
  <dataValidations count="8">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Y327729 AK393265:BY393265 AK49 AQ49 AS49 AY49 BA49 BG49 BI49 BO49 BQ49 BW49 BY49 AK524337:BY524337 AK8 AQ8 AS8 AY8 BA8 BG8 BI8 BO8 BQ8 BW8 BY8 AK589873:BY589873 AK655409:BY655409 AK17 AK720945:BY720945 AK786481:BY786481 AK852017:BY852017 AK917553:BY917553 AK983089:BY983089 AK65585:BY65585 AK131121:BY131121 AI49 AK458801:BY458801 AI8 AC8 AA8 AI17 AK196657:BY196657 AA49 AC49 AK262193:BY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42"/>
  <sheetViews>
    <sheetView showGridLines="0" tabSelected="1" topLeftCell="D13" zoomScale="90" workbookViewId="0">
      <selection activeCell="G87" sqref="G87"/>
    </sheetView>
  </sheetViews>
  <sheetFormatPr defaultColWidth="10.5703125" defaultRowHeight="14.25" customHeight="1"/>
  <cols>
    <col min="1" max="2" width="25.140625" style="142" hidden="1" customWidth="1"/>
    <col min="3" max="3" width="9.140625" style="143" hidden="1" customWidth="1"/>
    <col min="4" max="4" width="3" style="5" customWidth="1"/>
    <col min="5" max="5" width="6" style="7" customWidth="1"/>
    <col min="6" max="6" width="46.7109375" style="7" customWidth="1"/>
    <col min="7" max="7" width="35" style="7" customWidth="1"/>
    <col min="8" max="8" width="3" style="7" customWidth="1"/>
    <col min="9" max="10" width="11" style="7" customWidth="1"/>
    <col min="11" max="12" width="35" style="7" customWidth="1"/>
    <col min="13" max="13" width="84" style="7" customWidth="1"/>
    <col min="14" max="14" width="10" style="7" customWidth="1"/>
    <col min="15" max="16" width="10" style="23" customWidth="1"/>
    <col min="17" max="33" width="10" style="7" customWidth="1"/>
    <col min="34" max="34" width="10.5703125" style="7"/>
    <col min="35" max="16384" width="10.5703125" style="9"/>
  </cols>
  <sheetData>
    <row r="1" spans="1:34" s="7" customFormat="1" ht="22.5" hidden="1" customHeight="1">
      <c r="A1" s="142"/>
      <c r="B1" s="142"/>
      <c r="C1" s="143"/>
      <c r="D1" s="5"/>
      <c r="N1" s="8">
        <f>IFERROR(MATCH("метод экономически обоснованных расходов (затрат)",OFFER_METHOD,0),0)</f>
        <v>0</v>
      </c>
      <c r="O1" s="23"/>
      <c r="P1" s="23"/>
      <c r="T1" s="144"/>
      <c r="AG1" s="145"/>
      <c r="AH1" s="7" t="s">
        <v>0</v>
      </c>
    </row>
    <row r="2" spans="1:34" s="7" customFormat="1" ht="18.75" hidden="1" customHeight="1">
      <c r="A2" s="14" t="s">
        <v>74</v>
      </c>
      <c r="B2" s="14" t="s">
        <v>75</v>
      </c>
      <c r="C2" s="143"/>
      <c r="D2" s="5"/>
      <c r="E2" s="111"/>
      <c r="F2" s="111"/>
      <c r="G2" s="146" t="str">
        <f>INDEX(PT_DIFFERENTIATION_NTAR,MATCH(B2,PT_DIFFERENTIATION_NTAR_ID,0))</f>
        <v/>
      </c>
      <c r="H2" s="147"/>
      <c r="I2" s="148"/>
      <c r="J2" s="149"/>
      <c r="K2" s="150"/>
      <c r="L2" s="147" t="s">
        <v>76</v>
      </c>
      <c r="M2" s="151"/>
      <c r="N2" s="152"/>
      <c r="O2" s="23"/>
      <c r="P2" s="23"/>
      <c r="AH2" s="7">
        <v>0</v>
      </c>
    </row>
    <row r="3" spans="1:34" s="7" customFormat="1" ht="18.75" hidden="1" customHeight="1">
      <c r="A3" s="14"/>
      <c r="B3" s="14"/>
      <c r="C3" s="143" t="s">
        <v>77</v>
      </c>
      <c r="D3" s="5"/>
      <c r="E3" s="111"/>
      <c r="F3" s="111"/>
      <c r="G3" s="146"/>
      <c r="H3" s="153"/>
      <c r="I3" s="154" t="s">
        <v>78</v>
      </c>
      <c r="J3" s="155"/>
      <c r="K3" s="153"/>
      <c r="L3" s="156"/>
      <c r="M3" s="151"/>
      <c r="N3" s="152"/>
      <c r="O3" s="23"/>
      <c r="P3" s="23"/>
      <c r="AH3" s="7">
        <v>0</v>
      </c>
    </row>
    <row r="4" spans="1:34" s="7" customFormat="1" ht="14.25" hidden="1" customHeight="1">
      <c r="A4" s="142"/>
      <c r="B4" s="142"/>
      <c r="C4" s="143"/>
      <c r="D4" s="5"/>
      <c r="N4" s="8">
        <f>IFERROR(MATCH("метод экономически обоснованных расходов (затрат)",OFFER_METHOD,0),0)</f>
        <v>0</v>
      </c>
      <c r="O4" s="23"/>
      <c r="P4" s="23"/>
      <c r="T4" s="144"/>
      <c r="AG4" s="145"/>
      <c r="AH4" s="7">
        <v>0</v>
      </c>
    </row>
    <row r="5" spans="1:34" s="7" customFormat="1" ht="18.75" hidden="1" customHeight="1">
      <c r="A5" s="14" t="s">
        <v>74</v>
      </c>
      <c r="B5" s="14" t="s">
        <v>75</v>
      </c>
      <c r="C5" s="143"/>
      <c r="D5" s="5"/>
      <c r="E5" s="111"/>
      <c r="F5" s="111"/>
      <c r="G5" s="146" t="str">
        <f>INDEX(PT_DIFFERENTIATION_NTAR,MATCH(B5,PT_DIFFERENTIATION_NTAR_ID,0))</f>
        <v/>
      </c>
      <c r="H5" s="147"/>
      <c r="I5" s="148"/>
      <c r="J5" s="149"/>
      <c r="K5" s="157"/>
      <c r="L5" s="147" t="s">
        <v>76</v>
      </c>
      <c r="M5" s="151"/>
      <c r="N5" s="152"/>
      <c r="O5" s="23"/>
      <c r="P5" s="23"/>
      <c r="AH5" s="7">
        <v>0</v>
      </c>
    </row>
    <row r="6" spans="1:34" s="7" customFormat="1" ht="18.75" hidden="1" customHeight="1">
      <c r="A6" s="14"/>
      <c r="B6" s="14"/>
      <c r="C6" s="143" t="s">
        <v>79</v>
      </c>
      <c r="D6" s="5"/>
      <c r="E6" s="111"/>
      <c r="F6" s="111"/>
      <c r="G6" s="146"/>
      <c r="H6" s="153"/>
      <c r="I6" s="154" t="s">
        <v>78</v>
      </c>
      <c r="J6" s="155"/>
      <c r="K6" s="153"/>
      <c r="L6" s="156"/>
      <c r="M6" s="151"/>
      <c r="N6" s="152"/>
      <c r="O6" s="23"/>
      <c r="P6" s="23"/>
      <c r="AH6" s="7">
        <v>0</v>
      </c>
    </row>
    <row r="7" spans="1:34" s="7" customFormat="1" ht="14.25" hidden="1" customHeight="1">
      <c r="A7" s="142"/>
      <c r="B7" s="142"/>
      <c r="C7" s="143"/>
      <c r="D7" s="5"/>
      <c r="N7" s="8">
        <f>IFERROR(MATCH("метод экономически обоснованных расходов (затрат)",OFFER_METHOD,0),0)</f>
        <v>0</v>
      </c>
      <c r="O7" s="23"/>
      <c r="P7" s="23"/>
      <c r="T7" s="144"/>
      <c r="AG7" s="145"/>
      <c r="AH7" s="7">
        <v>0</v>
      </c>
    </row>
    <row r="8" spans="1:34" s="7" customFormat="1" ht="56.25" hidden="1" customHeight="1">
      <c r="A8" s="14"/>
      <c r="B8" s="14"/>
      <c r="C8" s="143"/>
      <c r="D8" s="5"/>
      <c r="E8" s="111"/>
      <c r="F8" s="111"/>
      <c r="G8" s="111"/>
      <c r="H8" s="147"/>
      <c r="I8" s="148"/>
      <c r="J8" s="149"/>
      <c r="K8" s="150"/>
      <c r="L8" s="147" t="s">
        <v>76</v>
      </c>
      <c r="M8" s="151"/>
      <c r="N8" s="152"/>
      <c r="O8" s="23"/>
      <c r="P8" s="23"/>
      <c r="AH8" s="7">
        <v>0</v>
      </c>
    </row>
    <row r="9" spans="1:34" ht="14.25" hidden="1" customHeight="1">
      <c r="T9" s="144"/>
      <c r="AG9" s="145"/>
      <c r="AH9" s="7">
        <v>0</v>
      </c>
    </row>
    <row r="10" spans="1:34" s="7" customFormat="1" ht="56.25" hidden="1" customHeight="1">
      <c r="A10" s="14"/>
      <c r="B10" s="14"/>
      <c r="C10" s="143"/>
      <c r="D10" s="5"/>
      <c r="E10" s="111"/>
      <c r="F10" s="111"/>
      <c r="G10" s="111"/>
      <c r="H10" s="122"/>
      <c r="I10" s="148"/>
      <c r="J10" s="149"/>
      <c r="K10" s="157"/>
      <c r="L10" s="147" t="s">
        <v>76</v>
      </c>
      <c r="M10" s="151"/>
      <c r="N10" s="152"/>
      <c r="O10" s="23"/>
      <c r="P10" s="23"/>
      <c r="AH10" s="7">
        <v>0</v>
      </c>
    </row>
    <row r="11" spans="1:34" ht="14.25" hidden="1" customHeight="1">
      <c r="AH11" s="7">
        <v>0</v>
      </c>
    </row>
    <row r="12" spans="1:34" ht="14.25" hidden="1" customHeight="1">
      <c r="AH12" s="7">
        <v>0</v>
      </c>
    </row>
    <row r="13" spans="1:34" ht="6.4" customHeight="1">
      <c r="D13" s="84"/>
      <c r="E13" s="86"/>
      <c r="F13" s="86"/>
      <c r="G13" s="86"/>
      <c r="H13" s="86"/>
      <c r="I13" s="86"/>
      <c r="J13" s="86"/>
      <c r="K13" s="86"/>
      <c r="L13" s="158"/>
      <c r="M13" s="158"/>
      <c r="AH13" s="7">
        <v>6</v>
      </c>
    </row>
    <row r="14" spans="1:34" ht="14.65" customHeight="1">
      <c r="D14" s="84"/>
      <c r="E14" s="15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59"/>
      <c r="G14" s="159"/>
      <c r="H14" s="159"/>
      <c r="I14" s="159"/>
      <c r="J14" s="159"/>
      <c r="K14" s="159"/>
      <c r="L14" s="159"/>
      <c r="M14" s="88"/>
      <c r="AH14" s="7">
        <v>14</v>
      </c>
    </row>
    <row r="15" spans="1:34" ht="6.4" customHeight="1">
      <c r="D15" s="84"/>
      <c r="E15" s="86"/>
      <c r="F15" s="160"/>
      <c r="G15" s="160"/>
      <c r="H15" s="160"/>
      <c r="I15" s="160"/>
      <c r="J15" s="160"/>
      <c r="K15" s="160"/>
      <c r="L15" s="92"/>
      <c r="M15" s="161"/>
      <c r="AH15" s="7">
        <v>6</v>
      </c>
    </row>
    <row r="16" spans="1:34" ht="24" customHeight="1">
      <c r="D16" s="84"/>
      <c r="E16" s="86"/>
      <c r="F16" s="162" t="str">
        <f>"Дата подачи заявления об "&amp;IF(TITLE_DATE_PR_CHANGE="","утверждении","изменении")&amp;" тарифов"</f>
        <v>Дата подачи заявления об изменении тарифов</v>
      </c>
      <c r="G16" s="98">
        <f>IF(TITLE_DATE_PR_CHANGE="",IF(TITLE_DATE_PR="","",TITLE_DATE_PR),TITLE_DATE_PR_CHANGE)</f>
        <v>46265</v>
      </c>
      <c r="H16" s="98"/>
      <c r="I16" s="98"/>
      <c r="J16" s="98"/>
      <c r="K16" s="98"/>
      <c r="L16" s="98"/>
      <c r="M16" s="152"/>
      <c r="AH16" s="7">
        <v>23</v>
      </c>
    </row>
    <row r="17" spans="1:34" ht="24" customHeight="1">
      <c r="D17" s="84"/>
      <c r="E17" s="86"/>
      <c r="F17" s="162" t="str">
        <f>"Номер подачи заявления об "&amp;IF(TITLE_DATE_PR_CHANGE="","утверждении","изменении")&amp;" тарифов"</f>
        <v>Номер подачи заявления об изменении тарифов</v>
      </c>
      <c r="G17" s="96" t="str">
        <f>IF(TITLE_NUMBER_PR_CHANGE="",IF(TITLE_NUMBER_PR="","",TITLE_NUMBER_PR),TITLE_NUMBER_PR_CHANGE)</f>
        <v>6523</v>
      </c>
      <c r="H17" s="96"/>
      <c r="I17" s="96"/>
      <c r="J17" s="96"/>
      <c r="K17" s="96"/>
      <c r="L17" s="96"/>
      <c r="M17" s="152"/>
      <c r="AH17" s="7">
        <v>23</v>
      </c>
    </row>
    <row r="18" spans="1:34" ht="14.65" customHeight="1">
      <c r="D18" s="84"/>
      <c r="E18" s="86"/>
      <c r="F18" s="160"/>
      <c r="G18" s="160"/>
      <c r="H18" s="160"/>
      <c r="I18" s="160"/>
      <c r="J18" s="160"/>
      <c r="K18" s="160"/>
      <c r="L18" s="163"/>
      <c r="M18" s="161"/>
      <c r="AH18" s="7">
        <v>14</v>
      </c>
    </row>
    <row r="19" spans="1:34" ht="21.95" customHeight="1">
      <c r="D19" s="84"/>
      <c r="E19" s="104" t="s">
        <v>38</v>
      </c>
      <c r="F19" s="104"/>
      <c r="G19" s="104"/>
      <c r="H19" s="104"/>
      <c r="I19" s="104"/>
      <c r="J19" s="104"/>
      <c r="K19" s="104"/>
      <c r="L19" s="104"/>
      <c r="M19" s="164" t="s">
        <v>80</v>
      </c>
      <c r="AH19" s="7">
        <v>21</v>
      </c>
    </row>
    <row r="20" spans="1:34" ht="21.95" customHeight="1">
      <c r="D20" s="84"/>
      <c r="E20" s="109" t="s">
        <v>39</v>
      </c>
      <c r="F20" s="165" t="s">
        <v>81</v>
      </c>
      <c r="G20" s="165" t="s">
        <v>1</v>
      </c>
      <c r="H20" s="166" t="s">
        <v>82</v>
      </c>
      <c r="I20" s="167"/>
      <c r="J20" s="168"/>
      <c r="K20" s="165" t="s">
        <v>83</v>
      </c>
      <c r="L20" s="165" t="s">
        <v>84</v>
      </c>
      <c r="M20" s="164"/>
      <c r="AH20" s="7">
        <v>21</v>
      </c>
    </row>
    <row r="21" spans="1:34" ht="21.95" customHeight="1">
      <c r="D21" s="84"/>
      <c r="E21" s="125"/>
      <c r="F21" s="169"/>
      <c r="G21" s="169"/>
      <c r="H21" s="123" t="s">
        <v>85</v>
      </c>
      <c r="I21" s="124"/>
      <c r="J21" s="122" t="s">
        <v>86</v>
      </c>
      <c r="K21" s="169"/>
      <c r="L21" s="169"/>
      <c r="M21" s="164"/>
      <c r="AH21" s="7">
        <v>21</v>
      </c>
    </row>
    <row r="22" spans="1:34" ht="12.75" customHeight="1">
      <c r="D22" s="84"/>
      <c r="E22" s="170"/>
      <c r="F22" s="170"/>
      <c r="G22" s="170"/>
      <c r="H22" s="171"/>
      <c r="I22" s="171"/>
      <c r="J22" s="170"/>
      <c r="K22" s="170"/>
      <c r="L22" s="170"/>
      <c r="M22" s="170"/>
      <c r="AH22" s="7">
        <v>12</v>
      </c>
    </row>
    <row r="23" spans="1:34" ht="19.899999999999999" customHeight="1">
      <c r="A23" s="14"/>
      <c r="B23" s="14"/>
      <c r="D23" s="84"/>
      <c r="E23" s="172" t="s">
        <v>64</v>
      </c>
      <c r="F23" s="173" t="str">
        <f>"Предлагаемый метод регулирования"&amp;IF(TEMPLATE_SPHERE="HEAT"," в сфере "&amp;TEMPLATE_SPHERE_RUS,"")</f>
        <v>Предлагаемый метод регулирования в сфере теплоснабжения</v>
      </c>
      <c r="G23" s="173"/>
      <c r="H23" s="174"/>
      <c r="I23" s="174"/>
      <c r="J23" s="174"/>
      <c r="K23" s="173" t="s">
        <v>76</v>
      </c>
      <c r="L23" s="174"/>
      <c r="M23" s="175"/>
      <c r="N23" s="152"/>
      <c r="AH23" s="7">
        <v>19</v>
      </c>
    </row>
    <row r="24" spans="1:34" ht="60.75" hidden="1" customHeight="1">
      <c r="A24" s="14" t="s">
        <v>74</v>
      </c>
      <c r="B24" s="14" t="s">
        <v>75</v>
      </c>
      <c r="D24" s="176"/>
      <c r="E24" s="177"/>
      <c r="F24" s="1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6" t="str">
        <f>INDEX(PT_DIFFERENTIATION_NTAR,MATCH(B24,PT_DIFFERENTIATION_NTAR_ID,0))</f>
        <v/>
      </c>
      <c r="H24" s="147"/>
      <c r="I24" s="148"/>
      <c r="J24" s="149"/>
      <c r="K24" s="150"/>
      <c r="L24" s="147" t="s">
        <v>76</v>
      </c>
      <c r="M24"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52"/>
      <c r="AH24" s="7">
        <v>0</v>
      </c>
    </row>
    <row r="25" spans="1:34" s="7" customFormat="1" ht="18.75" hidden="1" customHeight="1">
      <c r="A25" s="14"/>
      <c r="B25" s="14"/>
      <c r="C25" s="143" t="s">
        <v>77</v>
      </c>
      <c r="D25" s="176"/>
      <c r="E25" s="177"/>
      <c r="F25" s="178"/>
      <c r="G25" s="146"/>
      <c r="H25" s="153"/>
      <c r="I25" s="154" t="s">
        <v>78</v>
      </c>
      <c r="J25" s="155"/>
      <c r="K25" s="153"/>
      <c r="L25" s="156"/>
      <c r="M25" s="180"/>
      <c r="N25" s="152"/>
      <c r="O25" s="23"/>
      <c r="P25" s="23"/>
      <c r="AH25" s="7">
        <v>0</v>
      </c>
    </row>
    <row r="26" spans="1:34" ht="0.75" hidden="1" customHeight="1">
      <c r="A26" s="14"/>
      <c r="B26" s="14"/>
      <c r="C26" s="143" t="s">
        <v>87</v>
      </c>
      <c r="D26" s="176"/>
      <c r="E26" s="177"/>
      <c r="F26" s="181"/>
      <c r="G26" s="182"/>
      <c r="H26" s="153"/>
      <c r="I26" s="154"/>
      <c r="J26" s="155"/>
      <c r="K26" s="153"/>
      <c r="L26" s="156"/>
      <c r="M26" s="180"/>
      <c r="N26" s="152"/>
      <c r="AH26" s="7">
        <v>0</v>
      </c>
    </row>
    <row r="27" spans="1:34" s="7" customFormat="1" ht="45" customHeight="1">
      <c r="A27" s="14" t="s">
        <v>88</v>
      </c>
      <c r="B27" s="14" t="s">
        <v>66</v>
      </c>
      <c r="C27" s="143"/>
      <c r="D27" s="183"/>
      <c r="E27" s="184"/>
      <c r="F27" s="18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146" t="str">
        <f>INDEX(PT_DIFFERENTIATION_NTAR,MATCH(B27,PT_DIFFERENTIATION_NTAR_ID,0))</f>
        <v>Тариф на тепловую энергию (мощность) город Сургут, от котельной по ул. Крылова, д. 55/2</v>
      </c>
      <c r="H27" s="147"/>
      <c r="I27" s="148">
        <v>46388</v>
      </c>
      <c r="J27" s="149">
        <v>46752</v>
      </c>
      <c r="K27" s="150" t="s">
        <v>89</v>
      </c>
      <c r="L27" s="147" t="s">
        <v>76</v>
      </c>
      <c r="M27" s="180"/>
      <c r="N27" s="152"/>
      <c r="O27" s="23"/>
      <c r="P27" s="23"/>
      <c r="AH27" s="7">
        <v>0</v>
      </c>
    </row>
    <row r="28" spans="1:34" s="7" customFormat="1" ht="56.25" customHeight="1">
      <c r="A28" s="14"/>
      <c r="B28" s="14"/>
      <c r="C28" s="143"/>
      <c r="D28" s="186"/>
      <c r="E28" s="187"/>
      <c r="F28" s="187"/>
      <c r="G28" s="187"/>
      <c r="H28" s="147" t="s">
        <v>37</v>
      </c>
      <c r="I28" s="148">
        <v>46753</v>
      </c>
      <c r="J28" s="149">
        <v>47118</v>
      </c>
      <c r="K28" s="150" t="s">
        <v>89</v>
      </c>
      <c r="L28" s="147" t="s">
        <v>76</v>
      </c>
      <c r="M28" s="188"/>
      <c r="N28" s="152"/>
      <c r="O28" s="23"/>
      <c r="P28" s="23"/>
      <c r="AH28" s="7">
        <v>0</v>
      </c>
    </row>
    <row r="29" spans="1:34" s="7" customFormat="1" ht="56.25" customHeight="1">
      <c r="A29" s="14"/>
      <c r="B29" s="14"/>
      <c r="C29" s="143"/>
      <c r="D29" s="186"/>
      <c r="E29" s="187"/>
      <c r="F29" s="187"/>
      <c r="G29" s="187"/>
      <c r="H29" s="147" t="s">
        <v>37</v>
      </c>
      <c r="I29" s="148">
        <v>47119</v>
      </c>
      <c r="J29" s="149">
        <v>47483</v>
      </c>
      <c r="K29" s="150" t="s">
        <v>89</v>
      </c>
      <c r="L29" s="147" t="s">
        <v>76</v>
      </c>
      <c r="M29" s="188"/>
      <c r="N29" s="152"/>
      <c r="O29" s="23"/>
      <c r="P29" s="23"/>
      <c r="AH29" s="7">
        <v>0</v>
      </c>
    </row>
    <row r="30" spans="1:34" s="7" customFormat="1" ht="18.75" customHeight="1">
      <c r="A30" s="14"/>
      <c r="B30" s="14"/>
      <c r="C30" s="143" t="s">
        <v>77</v>
      </c>
      <c r="D30" s="183"/>
      <c r="E30" s="184"/>
      <c r="F30" s="185"/>
      <c r="G30" s="146"/>
      <c r="H30" s="153"/>
      <c r="I30" s="154" t="s">
        <v>78</v>
      </c>
      <c r="J30" s="155"/>
      <c r="K30" s="153"/>
      <c r="L30" s="156"/>
      <c r="M30" s="180"/>
      <c r="N30" s="152"/>
      <c r="O30" s="23"/>
      <c r="P30" s="23"/>
      <c r="AH30" s="7">
        <v>0</v>
      </c>
    </row>
    <row r="31" spans="1:34" s="7" customFormat="1" ht="0.75" customHeight="1">
      <c r="A31" s="14"/>
      <c r="B31" s="14"/>
      <c r="C31" s="143" t="s">
        <v>87</v>
      </c>
      <c r="D31" s="183"/>
      <c r="E31" s="177"/>
      <c r="F31" s="181"/>
      <c r="G31" s="182"/>
      <c r="H31" s="153"/>
      <c r="I31" s="154"/>
      <c r="J31" s="155"/>
      <c r="K31" s="153"/>
      <c r="L31" s="156"/>
      <c r="M31" s="180"/>
      <c r="N31" s="152"/>
      <c r="O31" s="23"/>
      <c r="P31" s="23"/>
      <c r="AH31" s="7">
        <v>0</v>
      </c>
    </row>
    <row r="32" spans="1:34" s="7" customFormat="1" ht="45" hidden="1" customHeight="1">
      <c r="A32" s="14" t="s">
        <v>90</v>
      </c>
      <c r="B32" s="14" t="s">
        <v>91</v>
      </c>
      <c r="C32" s="143"/>
      <c r="D32" s="183"/>
      <c r="E32" s="177"/>
      <c r="F32" s="181" t="str">
        <f>INDEX(PT_DIFFERENTIATION_VTAR,MATCH(A32,PT_DIFFERENTIATION_VTAR_ID,0))</f>
        <v>Тарифы на теплоноситель, поставляемый теплоснабжающими организациями потребителям, другим теплоснабжающим организациям</v>
      </c>
      <c r="G32" s="146" t="str">
        <f>INDEX(PT_DIFFERENTIATION_NTAR,MATCH(B32,PT_DIFFERENTIATION_NTAR_ID,0))</f>
        <v/>
      </c>
      <c r="H32" s="147"/>
      <c r="I32" s="148"/>
      <c r="J32" s="149"/>
      <c r="K32" s="150"/>
      <c r="L32" s="147" t="s">
        <v>76</v>
      </c>
      <c r="M32" s="180"/>
      <c r="N32" s="152"/>
      <c r="O32" s="23"/>
      <c r="P32" s="23"/>
      <c r="AH32" s="7">
        <v>0</v>
      </c>
    </row>
    <row r="33" spans="1:34" s="7" customFormat="1" ht="18.75" hidden="1" customHeight="1">
      <c r="A33" s="14"/>
      <c r="B33" s="14"/>
      <c r="C33" s="143" t="s">
        <v>77</v>
      </c>
      <c r="D33" s="183"/>
      <c r="E33" s="177"/>
      <c r="F33" s="181"/>
      <c r="G33" s="146"/>
      <c r="H33" s="153"/>
      <c r="I33" s="154" t="s">
        <v>78</v>
      </c>
      <c r="J33" s="155"/>
      <c r="K33" s="153"/>
      <c r="L33" s="156"/>
      <c r="M33" s="180"/>
      <c r="N33" s="152"/>
      <c r="O33" s="23"/>
      <c r="P33" s="23"/>
      <c r="AH33" s="7">
        <v>0</v>
      </c>
    </row>
    <row r="34" spans="1:34" s="7" customFormat="1" ht="0.75" hidden="1" customHeight="1">
      <c r="A34" s="14"/>
      <c r="B34" s="14"/>
      <c r="C34" s="143" t="s">
        <v>87</v>
      </c>
      <c r="D34" s="183"/>
      <c r="E34" s="177"/>
      <c r="F34" s="181"/>
      <c r="G34" s="182"/>
      <c r="H34" s="153"/>
      <c r="I34" s="154"/>
      <c r="J34" s="155"/>
      <c r="K34" s="153"/>
      <c r="L34" s="156"/>
      <c r="M34" s="180"/>
      <c r="N34" s="152"/>
      <c r="O34" s="23"/>
      <c r="P34" s="23"/>
      <c r="AH34" s="7">
        <v>0</v>
      </c>
    </row>
    <row r="35" spans="1:34" s="7" customFormat="1" ht="45" hidden="1" customHeight="1">
      <c r="A35" s="14" t="s">
        <v>92</v>
      </c>
      <c r="B35" s="14" t="s">
        <v>93</v>
      </c>
      <c r="C35" s="143"/>
      <c r="D35" s="183"/>
      <c r="E35" s="177"/>
      <c r="F35" s="181" t="str">
        <f>INDEX(PT_DIFFERENTIATION_VTAR,MATCH(A35,PT_DIFFERENTIATION_VTAR_ID,0))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5" s="146" t="str">
        <f>INDEX(PT_DIFFERENTIATION_NTAR,MATCH(B35,PT_DIFFERENTIATION_NTAR_ID,0))</f>
        <v/>
      </c>
      <c r="H35" s="147"/>
      <c r="I35" s="148"/>
      <c r="J35" s="149"/>
      <c r="K35" s="150"/>
      <c r="L35" s="147" t="s">
        <v>76</v>
      </c>
      <c r="M35" s="180"/>
      <c r="N35" s="152"/>
      <c r="O35" s="23"/>
      <c r="P35" s="23"/>
      <c r="AH35" s="7">
        <v>0</v>
      </c>
    </row>
    <row r="36" spans="1:34" s="7" customFormat="1" ht="18.75" hidden="1" customHeight="1">
      <c r="A36" s="14"/>
      <c r="B36" s="14"/>
      <c r="C36" s="143" t="s">
        <v>77</v>
      </c>
      <c r="D36" s="183"/>
      <c r="E36" s="177"/>
      <c r="F36" s="181"/>
      <c r="G36" s="146"/>
      <c r="H36" s="153"/>
      <c r="I36" s="154" t="s">
        <v>78</v>
      </c>
      <c r="J36" s="155"/>
      <c r="K36" s="153"/>
      <c r="L36" s="156"/>
      <c r="M36" s="180"/>
      <c r="N36" s="152"/>
      <c r="O36" s="23"/>
      <c r="P36" s="23"/>
      <c r="AH36" s="7">
        <v>0</v>
      </c>
    </row>
    <row r="37" spans="1:34" s="7" customFormat="1" ht="0.75" hidden="1" customHeight="1">
      <c r="A37" s="14"/>
      <c r="B37" s="14"/>
      <c r="C37" s="143" t="s">
        <v>87</v>
      </c>
      <c r="D37" s="183"/>
      <c r="E37" s="177"/>
      <c r="F37" s="181"/>
      <c r="G37" s="182"/>
      <c r="H37" s="153"/>
      <c r="I37" s="154"/>
      <c r="J37" s="155"/>
      <c r="K37" s="153"/>
      <c r="L37" s="156"/>
      <c r="M37" s="180"/>
      <c r="N37" s="152"/>
      <c r="O37" s="23"/>
      <c r="P37" s="23"/>
      <c r="AH37" s="7">
        <v>0</v>
      </c>
    </row>
    <row r="38" spans="1:34" s="7" customFormat="1" ht="18.75" hidden="1" customHeight="1">
      <c r="A38" s="14" t="s">
        <v>94</v>
      </c>
      <c r="B38" s="14" t="s">
        <v>95</v>
      </c>
      <c r="C38" s="143"/>
      <c r="D38" s="183"/>
      <c r="E38" s="177"/>
      <c r="F38" s="181" t="str">
        <f>INDEX(PT_DIFFERENTIATION_VTAR,MATCH(A38,PT_DIFFERENTIATION_VTAR_ID,0))</f>
        <v>Тарифы на услуги по передаче тепловой энергии</v>
      </c>
      <c r="G38" s="146" t="str">
        <f>INDEX(PT_DIFFERENTIATION_NTAR,MATCH(B38,PT_DIFFERENTIATION_NTAR_ID,0))</f>
        <v/>
      </c>
      <c r="H38" s="147"/>
      <c r="I38" s="148"/>
      <c r="J38" s="149"/>
      <c r="K38" s="150"/>
      <c r="L38" s="147" t="s">
        <v>76</v>
      </c>
      <c r="M38" s="180"/>
      <c r="N38" s="152"/>
      <c r="O38" s="23"/>
      <c r="P38" s="23"/>
      <c r="AH38" s="7">
        <v>0</v>
      </c>
    </row>
    <row r="39" spans="1:34" s="7" customFormat="1" ht="18.75" hidden="1" customHeight="1">
      <c r="A39" s="14"/>
      <c r="B39" s="14"/>
      <c r="C39" s="143" t="s">
        <v>77</v>
      </c>
      <c r="D39" s="183"/>
      <c r="E39" s="177"/>
      <c r="F39" s="181"/>
      <c r="G39" s="146"/>
      <c r="H39" s="153"/>
      <c r="I39" s="154" t="s">
        <v>78</v>
      </c>
      <c r="J39" s="155"/>
      <c r="K39" s="153"/>
      <c r="L39" s="156"/>
      <c r="M39" s="180"/>
      <c r="N39" s="152"/>
      <c r="O39" s="23"/>
      <c r="P39" s="23"/>
      <c r="AH39" s="7">
        <v>0</v>
      </c>
    </row>
    <row r="40" spans="1:34" s="7" customFormat="1" ht="0.75" hidden="1" customHeight="1">
      <c r="A40" s="14"/>
      <c r="B40" s="14"/>
      <c r="C40" s="143" t="s">
        <v>87</v>
      </c>
      <c r="D40" s="183"/>
      <c r="E40" s="177"/>
      <c r="F40" s="181"/>
      <c r="G40" s="182"/>
      <c r="H40" s="153"/>
      <c r="I40" s="154"/>
      <c r="J40" s="155"/>
      <c r="K40" s="153"/>
      <c r="L40" s="156"/>
      <c r="M40" s="180"/>
      <c r="N40" s="152"/>
      <c r="O40" s="23"/>
      <c r="P40" s="23"/>
      <c r="AH40" s="7">
        <v>0</v>
      </c>
    </row>
    <row r="41" spans="1:34" s="7" customFormat="1" ht="18.75" hidden="1" customHeight="1">
      <c r="A41" s="14" t="s">
        <v>96</v>
      </c>
      <c r="B41" s="14" t="s">
        <v>97</v>
      </c>
      <c r="C41" s="143"/>
      <c r="D41" s="183"/>
      <c r="E41" s="177"/>
      <c r="F41" s="181" t="str">
        <f>INDEX(PT_DIFFERENTIATION_VTAR,MATCH(A41,PT_DIFFERENTIATION_VTAR_ID,0))</f>
        <v>Тарифы на услуги по передаче теплоносителя</v>
      </c>
      <c r="G41" s="146" t="str">
        <f>INDEX(PT_DIFFERENTIATION_NTAR,MATCH(B41,PT_DIFFERENTIATION_NTAR_ID,0))</f>
        <v/>
      </c>
      <c r="H41" s="147"/>
      <c r="I41" s="148"/>
      <c r="J41" s="149"/>
      <c r="K41" s="150"/>
      <c r="L41" s="147" t="s">
        <v>76</v>
      </c>
      <c r="M41" s="180"/>
      <c r="N41" s="152"/>
      <c r="O41" s="23"/>
      <c r="P41" s="23"/>
      <c r="AH41" s="7">
        <v>0</v>
      </c>
    </row>
    <row r="42" spans="1:34" s="7" customFormat="1" ht="18.75" hidden="1" customHeight="1">
      <c r="A42" s="14"/>
      <c r="B42" s="14"/>
      <c r="C42" s="143" t="s">
        <v>77</v>
      </c>
      <c r="D42" s="183"/>
      <c r="E42" s="177"/>
      <c r="F42" s="181"/>
      <c r="G42" s="146"/>
      <c r="H42" s="153"/>
      <c r="I42" s="154" t="s">
        <v>78</v>
      </c>
      <c r="J42" s="155"/>
      <c r="K42" s="153"/>
      <c r="L42" s="156"/>
      <c r="M42" s="180"/>
      <c r="N42" s="152"/>
      <c r="O42" s="23"/>
      <c r="P42" s="23"/>
      <c r="AH42" s="7">
        <v>0</v>
      </c>
    </row>
    <row r="43" spans="1:34" s="7" customFormat="1" ht="0.75" hidden="1" customHeight="1">
      <c r="A43" s="14"/>
      <c r="B43" s="14"/>
      <c r="C43" s="143" t="s">
        <v>87</v>
      </c>
      <c r="D43" s="183"/>
      <c r="E43" s="177"/>
      <c r="F43" s="181"/>
      <c r="G43" s="182"/>
      <c r="H43" s="153"/>
      <c r="I43" s="154"/>
      <c r="J43" s="155"/>
      <c r="K43" s="153"/>
      <c r="L43" s="156"/>
      <c r="M43" s="180"/>
      <c r="N43" s="152"/>
      <c r="O43" s="23"/>
      <c r="P43" s="23"/>
      <c r="AH43" s="7">
        <v>0</v>
      </c>
    </row>
    <row r="44" spans="1:34" s="7" customFormat="1" ht="18.75" hidden="1" customHeight="1">
      <c r="A44" s="14" t="s">
        <v>98</v>
      </c>
      <c r="B44" s="14" t="s">
        <v>99</v>
      </c>
      <c r="C44" s="143"/>
      <c r="D44" s="183"/>
      <c r="E44" s="177"/>
      <c r="F44" s="181" t="str">
        <f>INDEX(PT_DIFFERENTIATION_VTAR,MATCH(A44,PT_DIFFERENTIATION_VTAR_ID,0))</f>
        <v>Плата за услуги по поддержанию резервной тепловой мощности при отсутствии потребления тепловой энергии</v>
      </c>
      <c r="G44" s="146" t="str">
        <f>INDEX(PT_DIFFERENTIATION_NTAR,MATCH(B44,PT_DIFFERENTIATION_NTAR_ID,0))</f>
        <v/>
      </c>
      <c r="H44" s="147"/>
      <c r="I44" s="148"/>
      <c r="J44" s="149"/>
      <c r="K44" s="150"/>
      <c r="L44" s="147" t="s">
        <v>76</v>
      </c>
      <c r="M44" s="180"/>
      <c r="N44" s="152"/>
      <c r="O44" s="23"/>
      <c r="P44" s="23"/>
      <c r="AH44" s="7">
        <v>0</v>
      </c>
    </row>
    <row r="45" spans="1:34" s="7" customFormat="1" ht="18.75" hidden="1" customHeight="1">
      <c r="A45" s="14"/>
      <c r="B45" s="14"/>
      <c r="C45" s="143" t="s">
        <v>77</v>
      </c>
      <c r="D45" s="183"/>
      <c r="E45" s="177"/>
      <c r="F45" s="181"/>
      <c r="G45" s="146"/>
      <c r="H45" s="153"/>
      <c r="I45" s="154" t="s">
        <v>78</v>
      </c>
      <c r="J45" s="155"/>
      <c r="K45" s="153"/>
      <c r="L45" s="156"/>
      <c r="M45" s="180"/>
      <c r="N45" s="152"/>
      <c r="O45" s="23"/>
      <c r="P45" s="23"/>
      <c r="AH45" s="7">
        <v>0</v>
      </c>
    </row>
    <row r="46" spans="1:34" s="7" customFormat="1" ht="0.75" hidden="1" customHeight="1">
      <c r="A46" s="14"/>
      <c r="B46" s="14"/>
      <c r="C46" s="143" t="s">
        <v>87</v>
      </c>
      <c r="D46" s="183"/>
      <c r="E46" s="177"/>
      <c r="F46" s="181"/>
      <c r="G46" s="182"/>
      <c r="H46" s="153"/>
      <c r="I46" s="154"/>
      <c r="J46" s="155"/>
      <c r="K46" s="153"/>
      <c r="L46" s="156"/>
      <c r="M46" s="180"/>
      <c r="N46" s="152"/>
      <c r="O46" s="23"/>
      <c r="P46" s="23"/>
      <c r="AH46" s="7">
        <v>0</v>
      </c>
    </row>
    <row r="47" spans="1:34" s="7" customFormat="1" ht="18.75" hidden="1" customHeight="1">
      <c r="A47" s="14" t="s">
        <v>100</v>
      </c>
      <c r="B47" s="14" t="s">
        <v>101</v>
      </c>
      <c r="C47" s="143"/>
      <c r="D47" s="183"/>
      <c r="E47" s="177"/>
      <c r="F47" s="181" t="str">
        <f>INDEX(PT_DIFFERENTIATION_VTAR,MATCH(A47,PT_DIFFERENTIATION_VTAR_ID,0))</f>
        <v>Плата за подключение (технологическое присоединение) к системе теплоснабжения</v>
      </c>
      <c r="G47" s="146" t="str">
        <f>INDEX(PT_DIFFERENTIATION_NTAR,MATCH(B47,PT_DIFFERENTIATION_NTAR_ID,0))</f>
        <v/>
      </c>
      <c r="H47" s="147"/>
      <c r="I47" s="148"/>
      <c r="J47" s="149"/>
      <c r="K47" s="150"/>
      <c r="L47" s="147" t="s">
        <v>76</v>
      </c>
      <c r="M47" s="180"/>
      <c r="N47" s="152"/>
      <c r="O47" s="23"/>
      <c r="P47" s="23"/>
      <c r="AH47" s="7">
        <v>0</v>
      </c>
    </row>
    <row r="48" spans="1:34" s="7" customFormat="1" ht="18.75" hidden="1" customHeight="1">
      <c r="A48" s="14"/>
      <c r="B48" s="14"/>
      <c r="C48" s="143" t="s">
        <v>77</v>
      </c>
      <c r="D48" s="183"/>
      <c r="E48" s="177"/>
      <c r="F48" s="181"/>
      <c r="G48" s="146"/>
      <c r="H48" s="153"/>
      <c r="I48" s="154" t="s">
        <v>78</v>
      </c>
      <c r="J48" s="155"/>
      <c r="K48" s="153"/>
      <c r="L48" s="156"/>
      <c r="M48" s="180"/>
      <c r="N48" s="152"/>
      <c r="O48" s="23"/>
      <c r="P48" s="23"/>
      <c r="AH48" s="7">
        <v>0</v>
      </c>
    </row>
    <row r="49" spans="1:34" s="7" customFormat="1" ht="0.75" hidden="1" customHeight="1">
      <c r="A49" s="14"/>
      <c r="B49" s="14"/>
      <c r="C49" s="143" t="s">
        <v>87</v>
      </c>
      <c r="D49" s="183"/>
      <c r="E49" s="177"/>
      <c r="F49" s="181"/>
      <c r="G49" s="182"/>
      <c r="H49" s="153"/>
      <c r="I49" s="154"/>
      <c r="J49" s="155"/>
      <c r="K49" s="153"/>
      <c r="L49" s="156"/>
      <c r="M49" s="180"/>
      <c r="N49" s="152"/>
      <c r="O49" s="23"/>
      <c r="P49" s="23"/>
      <c r="AH49" s="7">
        <v>0</v>
      </c>
    </row>
    <row r="50" spans="1:34" s="7" customFormat="1" ht="18.75" hidden="1" customHeight="1">
      <c r="A50" s="14" t="s">
        <v>102</v>
      </c>
      <c r="B50" s="14" t="s">
        <v>103</v>
      </c>
      <c r="C50" s="143"/>
      <c r="D50" s="183"/>
      <c r="E50" s="177"/>
      <c r="F50" s="181" t="str">
        <f>INDEX(PT_DIFFERENTIATION_VTAR,MATCH(A50,PT_DIFFERENTIATION_VTAR_ID,0))</f>
        <v>Плата за подключение (технологическое присоединение) к системе теплоснабжения (индивидуальная)</v>
      </c>
      <c r="G50" s="146" t="str">
        <f>INDEX(PT_DIFFERENTIATION_NTAR,MATCH(B50,PT_DIFFERENTIATION_NTAR_ID,0))</f>
        <v/>
      </c>
      <c r="H50" s="147"/>
      <c r="I50" s="148"/>
      <c r="J50" s="149"/>
      <c r="K50" s="150"/>
      <c r="L50" s="147" t="s">
        <v>76</v>
      </c>
      <c r="M50" s="180"/>
      <c r="N50" s="152"/>
      <c r="O50" s="23"/>
      <c r="P50" s="23"/>
      <c r="AH50" s="7">
        <v>0</v>
      </c>
    </row>
    <row r="51" spans="1:34" s="7" customFormat="1" ht="18.75" hidden="1" customHeight="1">
      <c r="A51" s="14"/>
      <c r="B51" s="14"/>
      <c r="C51" s="143" t="s">
        <v>77</v>
      </c>
      <c r="D51" s="183"/>
      <c r="E51" s="177"/>
      <c r="F51" s="181"/>
      <c r="G51" s="146"/>
      <c r="H51" s="153"/>
      <c r="I51" s="154" t="s">
        <v>78</v>
      </c>
      <c r="J51" s="155"/>
      <c r="K51" s="153"/>
      <c r="L51" s="156"/>
      <c r="M51" s="180"/>
      <c r="N51" s="152"/>
      <c r="O51" s="23"/>
      <c r="P51" s="23"/>
      <c r="AH51" s="7">
        <v>0</v>
      </c>
    </row>
    <row r="52" spans="1:34" s="7" customFormat="1" ht="0.75" hidden="1" customHeight="1">
      <c r="A52" s="14"/>
      <c r="B52" s="14"/>
      <c r="C52" s="143" t="s">
        <v>87</v>
      </c>
      <c r="D52" s="183"/>
      <c r="E52" s="177"/>
      <c r="F52" s="181"/>
      <c r="G52" s="182"/>
      <c r="H52" s="153"/>
      <c r="I52" s="154"/>
      <c r="J52" s="155"/>
      <c r="K52" s="153"/>
      <c r="L52" s="156"/>
      <c r="M52" s="180"/>
      <c r="N52" s="152"/>
      <c r="O52" s="23"/>
      <c r="P52" s="23"/>
      <c r="AH52" s="7">
        <v>0</v>
      </c>
    </row>
    <row r="53" spans="1:34" s="7" customFormat="1" ht="18.75" hidden="1" customHeight="1">
      <c r="A53" s="14" t="s">
        <v>104</v>
      </c>
      <c r="B53" s="14" t="s">
        <v>105</v>
      </c>
      <c r="C53" s="143"/>
      <c r="D53" s="183"/>
      <c r="E53" s="177"/>
      <c r="F53" s="181" t="str">
        <f>INDEX(PT_DIFFERENTIATION_VTAR,MATCH(A53,PT_DIFFERENTIATION_VTAR_ID,0))</f>
        <v>Тариф на питьевую воду (питьевое водоснабжение)</v>
      </c>
      <c r="G53" s="146" t="str">
        <f>INDEX(PT_DIFFERENTIATION_NTAR,MATCH(B53,PT_DIFFERENTIATION_NTAR_ID,0))</f>
        <v/>
      </c>
      <c r="H53" s="147"/>
      <c r="I53" s="148"/>
      <c r="J53" s="149"/>
      <c r="K53" s="150"/>
      <c r="L53" s="147" t="s">
        <v>76</v>
      </c>
      <c r="M53" s="180"/>
      <c r="N53" s="152"/>
      <c r="O53" s="23"/>
      <c r="P53" s="23"/>
      <c r="AH53" s="7">
        <v>0</v>
      </c>
    </row>
    <row r="54" spans="1:34" s="7" customFormat="1" ht="18.75" hidden="1" customHeight="1">
      <c r="A54" s="14"/>
      <c r="B54" s="14"/>
      <c r="C54" s="143" t="s">
        <v>77</v>
      </c>
      <c r="D54" s="183"/>
      <c r="E54" s="177"/>
      <c r="F54" s="181"/>
      <c r="G54" s="146"/>
      <c r="H54" s="153"/>
      <c r="I54" s="154" t="s">
        <v>78</v>
      </c>
      <c r="J54" s="155"/>
      <c r="K54" s="153"/>
      <c r="L54" s="156"/>
      <c r="M54" s="180"/>
      <c r="N54" s="152"/>
      <c r="O54" s="23"/>
      <c r="P54" s="23"/>
      <c r="AH54" s="7">
        <v>0</v>
      </c>
    </row>
    <row r="55" spans="1:34" s="7" customFormat="1" ht="0.75" hidden="1" customHeight="1">
      <c r="A55" s="14"/>
      <c r="B55" s="14"/>
      <c r="C55" s="143" t="s">
        <v>87</v>
      </c>
      <c r="D55" s="183"/>
      <c r="E55" s="177"/>
      <c r="F55" s="181"/>
      <c r="G55" s="182"/>
      <c r="H55" s="153"/>
      <c r="I55" s="154"/>
      <c r="J55" s="155"/>
      <c r="K55" s="153"/>
      <c r="L55" s="156"/>
      <c r="M55" s="180"/>
      <c r="N55" s="152"/>
      <c r="O55" s="23"/>
      <c r="P55" s="23"/>
      <c r="AH55" s="7">
        <v>0</v>
      </c>
    </row>
    <row r="56" spans="1:34" s="7" customFormat="1" ht="18.75" hidden="1" customHeight="1">
      <c r="A56" s="14" t="s">
        <v>106</v>
      </c>
      <c r="B56" s="14" t="s">
        <v>107</v>
      </c>
      <c r="C56" s="143"/>
      <c r="D56" s="183"/>
      <c r="E56" s="177"/>
      <c r="F56" s="181" t="str">
        <f>INDEX(PT_DIFFERENTIATION_VTAR,MATCH(A56,PT_DIFFERENTIATION_VTAR_ID,0))</f>
        <v>Тариф на техническую воду</v>
      </c>
      <c r="G56" s="146" t="str">
        <f>INDEX(PT_DIFFERENTIATION_NTAR,MATCH(B56,PT_DIFFERENTIATION_NTAR_ID,0))</f>
        <v/>
      </c>
      <c r="H56" s="147"/>
      <c r="I56" s="148"/>
      <c r="J56" s="149"/>
      <c r="K56" s="150"/>
      <c r="L56" s="147" t="s">
        <v>76</v>
      </c>
      <c r="M56" s="180"/>
      <c r="N56" s="152"/>
      <c r="O56" s="23"/>
      <c r="P56" s="23"/>
      <c r="AH56" s="7">
        <v>0</v>
      </c>
    </row>
    <row r="57" spans="1:34" s="7" customFormat="1" ht="18.75" hidden="1" customHeight="1">
      <c r="A57" s="14"/>
      <c r="B57" s="14"/>
      <c r="C57" s="143" t="s">
        <v>77</v>
      </c>
      <c r="D57" s="183"/>
      <c r="E57" s="177"/>
      <c r="F57" s="181"/>
      <c r="G57" s="146"/>
      <c r="H57" s="153"/>
      <c r="I57" s="154" t="s">
        <v>78</v>
      </c>
      <c r="J57" s="155"/>
      <c r="K57" s="153"/>
      <c r="L57" s="156"/>
      <c r="M57" s="180"/>
      <c r="N57" s="152"/>
      <c r="O57" s="23"/>
      <c r="P57" s="23"/>
      <c r="AH57" s="7">
        <v>0</v>
      </c>
    </row>
    <row r="58" spans="1:34" s="7" customFormat="1" ht="0.75" hidden="1" customHeight="1">
      <c r="A58" s="14"/>
      <c r="B58" s="14"/>
      <c r="C58" s="143" t="s">
        <v>87</v>
      </c>
      <c r="D58" s="183"/>
      <c r="E58" s="177"/>
      <c r="F58" s="181"/>
      <c r="G58" s="182"/>
      <c r="H58" s="153"/>
      <c r="I58" s="154"/>
      <c r="J58" s="155"/>
      <c r="K58" s="153"/>
      <c r="L58" s="156"/>
      <c r="M58" s="180"/>
      <c r="N58" s="152"/>
      <c r="O58" s="23"/>
      <c r="P58" s="23"/>
      <c r="AH58" s="7">
        <v>0</v>
      </c>
    </row>
    <row r="59" spans="1:34" s="7" customFormat="1" ht="18.75" hidden="1" customHeight="1">
      <c r="A59" s="14" t="s">
        <v>108</v>
      </c>
      <c r="B59" s="14" t="s">
        <v>109</v>
      </c>
      <c r="C59" s="143"/>
      <c r="D59" s="183"/>
      <c r="E59" s="177"/>
      <c r="F59" s="181" t="str">
        <f>INDEX(PT_DIFFERENTIATION_VTAR,MATCH(A59,PT_DIFFERENTIATION_VTAR_ID,0))</f>
        <v>Тариф на транспортировку воды</v>
      </c>
      <c r="G59" s="146" t="str">
        <f>INDEX(PT_DIFFERENTIATION_NTAR,MATCH(B59,PT_DIFFERENTIATION_NTAR_ID,0))</f>
        <v/>
      </c>
      <c r="H59" s="147"/>
      <c r="I59" s="148"/>
      <c r="J59" s="149"/>
      <c r="K59" s="150"/>
      <c r="L59" s="147" t="s">
        <v>76</v>
      </c>
      <c r="M59" s="180"/>
      <c r="N59" s="152"/>
      <c r="O59" s="23"/>
      <c r="P59" s="23"/>
      <c r="AH59" s="7">
        <v>0</v>
      </c>
    </row>
    <row r="60" spans="1:34" s="7" customFormat="1" ht="18.75" hidden="1" customHeight="1">
      <c r="A60" s="14"/>
      <c r="B60" s="14"/>
      <c r="C60" s="143" t="s">
        <v>77</v>
      </c>
      <c r="D60" s="183"/>
      <c r="E60" s="177"/>
      <c r="F60" s="181"/>
      <c r="G60" s="146"/>
      <c r="H60" s="153"/>
      <c r="I60" s="154" t="s">
        <v>78</v>
      </c>
      <c r="J60" s="155"/>
      <c r="K60" s="153"/>
      <c r="L60" s="156"/>
      <c r="M60" s="180"/>
      <c r="N60" s="152"/>
      <c r="O60" s="23"/>
      <c r="P60" s="23"/>
      <c r="AH60" s="7">
        <v>0</v>
      </c>
    </row>
    <row r="61" spans="1:34" s="7" customFormat="1" ht="0.75" hidden="1" customHeight="1">
      <c r="A61" s="14"/>
      <c r="B61" s="14"/>
      <c r="C61" s="143" t="s">
        <v>87</v>
      </c>
      <c r="D61" s="183"/>
      <c r="E61" s="177"/>
      <c r="F61" s="181"/>
      <c r="G61" s="182"/>
      <c r="H61" s="153"/>
      <c r="I61" s="154"/>
      <c r="J61" s="155"/>
      <c r="K61" s="153"/>
      <c r="L61" s="156"/>
      <c r="M61" s="180"/>
      <c r="N61" s="152"/>
      <c r="O61" s="23"/>
      <c r="P61" s="23"/>
      <c r="AH61" s="7">
        <v>0</v>
      </c>
    </row>
    <row r="62" spans="1:34" s="7" customFormat="1" ht="18.75" hidden="1" customHeight="1">
      <c r="A62" s="14" t="s">
        <v>110</v>
      </c>
      <c r="B62" s="14" t="s">
        <v>111</v>
      </c>
      <c r="C62" s="143"/>
      <c r="D62" s="183"/>
      <c r="E62" s="177"/>
      <c r="F62" s="181" t="str">
        <f>INDEX(PT_DIFFERENTIATION_VTAR,MATCH(A62,PT_DIFFERENTIATION_VTAR_ID,0))</f>
        <v>Тариф на подвоз воды</v>
      </c>
      <c r="G62" s="146" t="str">
        <f>INDEX(PT_DIFFERENTIATION_NTAR,MATCH(B62,PT_DIFFERENTIATION_NTAR_ID,0))</f>
        <v/>
      </c>
      <c r="H62" s="147"/>
      <c r="I62" s="148"/>
      <c r="J62" s="149"/>
      <c r="K62" s="150"/>
      <c r="L62" s="147" t="s">
        <v>76</v>
      </c>
      <c r="M62" s="180"/>
      <c r="N62" s="152"/>
      <c r="O62" s="23"/>
      <c r="P62" s="23"/>
      <c r="AH62" s="7">
        <v>0</v>
      </c>
    </row>
    <row r="63" spans="1:34" s="7" customFormat="1" ht="18.75" hidden="1" customHeight="1">
      <c r="A63" s="14"/>
      <c r="B63" s="14"/>
      <c r="C63" s="143" t="s">
        <v>77</v>
      </c>
      <c r="D63" s="183"/>
      <c r="E63" s="177"/>
      <c r="F63" s="181"/>
      <c r="G63" s="146"/>
      <c r="H63" s="153"/>
      <c r="I63" s="154" t="s">
        <v>78</v>
      </c>
      <c r="J63" s="155"/>
      <c r="K63" s="153"/>
      <c r="L63" s="156"/>
      <c r="M63" s="180"/>
      <c r="N63" s="152"/>
      <c r="O63" s="23"/>
      <c r="P63" s="23"/>
      <c r="AH63" s="7">
        <v>0</v>
      </c>
    </row>
    <row r="64" spans="1:34" s="7" customFormat="1" ht="0.75" hidden="1" customHeight="1">
      <c r="A64" s="14"/>
      <c r="B64" s="14"/>
      <c r="C64" s="143" t="s">
        <v>87</v>
      </c>
      <c r="D64" s="183"/>
      <c r="E64" s="177"/>
      <c r="F64" s="181"/>
      <c r="G64" s="182"/>
      <c r="H64" s="153"/>
      <c r="I64" s="154"/>
      <c r="J64" s="155"/>
      <c r="K64" s="153"/>
      <c r="L64" s="156"/>
      <c r="M64" s="180"/>
      <c r="N64" s="152"/>
      <c r="O64" s="23"/>
      <c r="P64" s="23"/>
      <c r="AH64" s="7">
        <v>0</v>
      </c>
    </row>
    <row r="65" spans="1:34" s="7" customFormat="1" ht="18.75" hidden="1" customHeight="1">
      <c r="A65" s="14" t="s">
        <v>112</v>
      </c>
      <c r="B65" s="14" t="s">
        <v>113</v>
      </c>
      <c r="C65" s="143"/>
      <c r="D65" s="183"/>
      <c r="E65" s="177"/>
      <c r="F65" s="181" t="str">
        <f>INDEX(PT_DIFFERENTIATION_VTAR,MATCH(A65,PT_DIFFERENTIATION_VTAR_ID,0))</f>
        <v>Тариф на подключение (технологическое присоединение) к централизованной системе холодного водоснабжения</v>
      </c>
      <c r="G65" s="146" t="str">
        <f>INDEX(PT_DIFFERENTIATION_NTAR,MATCH(B65,PT_DIFFERENTIATION_NTAR_ID,0))</f>
        <v/>
      </c>
      <c r="H65" s="147"/>
      <c r="I65" s="148"/>
      <c r="J65" s="149"/>
      <c r="K65" s="150"/>
      <c r="L65" s="147" t="s">
        <v>76</v>
      </c>
      <c r="M65" s="180"/>
      <c r="N65" s="152"/>
      <c r="O65" s="23"/>
      <c r="P65" s="23"/>
      <c r="AH65" s="7">
        <v>0</v>
      </c>
    </row>
    <row r="66" spans="1:34" s="7" customFormat="1" ht="18.75" hidden="1" customHeight="1">
      <c r="A66" s="14"/>
      <c r="B66" s="14"/>
      <c r="C66" s="143" t="s">
        <v>77</v>
      </c>
      <c r="D66" s="183"/>
      <c r="E66" s="177"/>
      <c r="F66" s="181"/>
      <c r="G66" s="146"/>
      <c r="H66" s="153"/>
      <c r="I66" s="154" t="s">
        <v>78</v>
      </c>
      <c r="J66" s="155"/>
      <c r="K66" s="153"/>
      <c r="L66" s="156"/>
      <c r="M66" s="180"/>
      <c r="N66" s="152"/>
      <c r="O66" s="23"/>
      <c r="P66" s="23"/>
      <c r="AH66" s="7">
        <v>0</v>
      </c>
    </row>
    <row r="67" spans="1:34" s="7" customFormat="1" ht="0.75" hidden="1" customHeight="1">
      <c r="A67" s="14"/>
      <c r="B67" s="14"/>
      <c r="C67" s="143" t="s">
        <v>87</v>
      </c>
      <c r="D67" s="183"/>
      <c r="E67" s="177"/>
      <c r="F67" s="181"/>
      <c r="G67" s="182"/>
      <c r="H67" s="153"/>
      <c r="I67" s="154"/>
      <c r="J67" s="155"/>
      <c r="K67" s="153"/>
      <c r="L67" s="156"/>
      <c r="M67" s="180"/>
      <c r="N67" s="152"/>
      <c r="O67" s="23"/>
      <c r="P67" s="23"/>
      <c r="AH67" s="7">
        <v>0</v>
      </c>
    </row>
    <row r="68" spans="1:34" s="7" customFormat="1" ht="18.75" hidden="1" customHeight="1">
      <c r="A68" s="14" t="s">
        <v>114</v>
      </c>
      <c r="B68" s="14" t="s">
        <v>115</v>
      </c>
      <c r="C68" s="143"/>
      <c r="D68" s="183"/>
      <c r="E68" s="177"/>
      <c r="F68" s="181" t="str">
        <f>INDEX(PT_DIFFERENTIATION_VTAR,MATCH(A68,PT_DIFFERENTIATION_VTAR_ID,0))</f>
        <v>Тариф на горячую воду (горячее водоснабжение)</v>
      </c>
      <c r="G68" s="146" t="str">
        <f>INDEX(PT_DIFFERENTIATION_NTAR,MATCH(B68,PT_DIFFERENTIATION_NTAR_ID,0))</f>
        <v/>
      </c>
      <c r="H68" s="147"/>
      <c r="I68" s="148"/>
      <c r="J68" s="149"/>
      <c r="K68" s="150"/>
      <c r="L68" s="147" t="s">
        <v>76</v>
      </c>
      <c r="M68" s="180"/>
      <c r="N68" s="152"/>
      <c r="O68" s="23"/>
      <c r="P68" s="23"/>
      <c r="AH68" s="7">
        <v>0</v>
      </c>
    </row>
    <row r="69" spans="1:34" s="7" customFormat="1" ht="18.75" hidden="1" customHeight="1">
      <c r="A69" s="14"/>
      <c r="B69" s="14"/>
      <c r="C69" s="143" t="s">
        <v>77</v>
      </c>
      <c r="D69" s="183"/>
      <c r="E69" s="177"/>
      <c r="F69" s="181"/>
      <c r="G69" s="146"/>
      <c r="H69" s="153"/>
      <c r="I69" s="154" t="s">
        <v>78</v>
      </c>
      <c r="J69" s="155"/>
      <c r="K69" s="153"/>
      <c r="L69" s="156"/>
      <c r="M69" s="180"/>
      <c r="N69" s="152"/>
      <c r="O69" s="23"/>
      <c r="P69" s="23"/>
      <c r="AH69" s="7">
        <v>0</v>
      </c>
    </row>
    <row r="70" spans="1:34" s="7" customFormat="1" ht="0.75" hidden="1" customHeight="1">
      <c r="A70" s="14"/>
      <c r="B70" s="14"/>
      <c r="C70" s="143" t="s">
        <v>87</v>
      </c>
      <c r="D70" s="183"/>
      <c r="E70" s="177"/>
      <c r="F70" s="181"/>
      <c r="G70" s="182"/>
      <c r="H70" s="153"/>
      <c r="I70" s="154"/>
      <c r="J70" s="155"/>
      <c r="K70" s="153"/>
      <c r="L70" s="156"/>
      <c r="M70" s="180"/>
      <c r="N70" s="152"/>
      <c r="O70" s="23"/>
      <c r="P70" s="23"/>
      <c r="AH70" s="7">
        <v>0</v>
      </c>
    </row>
    <row r="71" spans="1:34" s="7" customFormat="1" ht="18.75" hidden="1" customHeight="1">
      <c r="A71" s="14" t="s">
        <v>116</v>
      </c>
      <c r="B71" s="14" t="s">
        <v>117</v>
      </c>
      <c r="C71" s="143"/>
      <c r="D71" s="183"/>
      <c r="E71" s="177"/>
      <c r="F71" s="181" t="str">
        <f>INDEX(PT_DIFFERENTIATION_VTAR,MATCH(A71,PT_DIFFERENTIATION_VTAR_ID,0))</f>
        <v>Тариф на транспортировку горячей воды</v>
      </c>
      <c r="G71" s="146" t="str">
        <f>INDEX(PT_DIFFERENTIATION_NTAR,MATCH(B71,PT_DIFFERENTIATION_NTAR_ID,0))</f>
        <v/>
      </c>
      <c r="H71" s="147"/>
      <c r="I71" s="148"/>
      <c r="J71" s="149"/>
      <c r="K71" s="150"/>
      <c r="L71" s="147" t="s">
        <v>76</v>
      </c>
      <c r="M71" s="180"/>
      <c r="N71" s="152"/>
      <c r="O71" s="23"/>
      <c r="P71" s="23"/>
      <c r="AH71" s="7">
        <v>0</v>
      </c>
    </row>
    <row r="72" spans="1:34" s="7" customFormat="1" ht="18.75" hidden="1" customHeight="1">
      <c r="A72" s="14"/>
      <c r="B72" s="14"/>
      <c r="C72" s="143" t="s">
        <v>77</v>
      </c>
      <c r="D72" s="183"/>
      <c r="E72" s="177"/>
      <c r="F72" s="181"/>
      <c r="G72" s="146"/>
      <c r="H72" s="153"/>
      <c r="I72" s="154" t="s">
        <v>78</v>
      </c>
      <c r="J72" s="155"/>
      <c r="K72" s="153"/>
      <c r="L72" s="156"/>
      <c r="M72" s="180"/>
      <c r="N72" s="152"/>
      <c r="O72" s="23"/>
      <c r="P72" s="23"/>
      <c r="AH72" s="7">
        <v>0</v>
      </c>
    </row>
    <row r="73" spans="1:34" s="7" customFormat="1" ht="0.75" hidden="1" customHeight="1">
      <c r="A73" s="14"/>
      <c r="B73" s="14"/>
      <c r="C73" s="143" t="s">
        <v>87</v>
      </c>
      <c r="D73" s="183"/>
      <c r="E73" s="177"/>
      <c r="F73" s="181"/>
      <c r="G73" s="182"/>
      <c r="H73" s="153"/>
      <c r="I73" s="154"/>
      <c r="J73" s="155"/>
      <c r="K73" s="153"/>
      <c r="L73" s="156"/>
      <c r="M73" s="180"/>
      <c r="N73" s="152"/>
      <c r="O73" s="23"/>
      <c r="P73" s="23"/>
      <c r="AH73" s="7">
        <v>0</v>
      </c>
    </row>
    <row r="74" spans="1:34" s="7" customFormat="1" ht="18.75" hidden="1" customHeight="1">
      <c r="A74" s="14" t="s">
        <v>118</v>
      </c>
      <c r="B74" s="14" t="s">
        <v>119</v>
      </c>
      <c r="C74" s="143"/>
      <c r="D74" s="183"/>
      <c r="E74" s="177"/>
      <c r="F74" s="181" t="str">
        <f>INDEX(PT_DIFFERENTIATION_VTAR,MATCH(A74,PT_DIFFERENTIATION_VTAR_ID,0))</f>
        <v>Тариф на подключение (технологическое присоединение) к централизованной системе горячего водоснабжения</v>
      </c>
      <c r="G74" s="146" t="str">
        <f>INDEX(PT_DIFFERENTIATION_NTAR,MATCH(B74,PT_DIFFERENTIATION_NTAR_ID,0))</f>
        <v/>
      </c>
      <c r="H74" s="147"/>
      <c r="I74" s="148"/>
      <c r="J74" s="149"/>
      <c r="K74" s="150"/>
      <c r="L74" s="147" t="s">
        <v>76</v>
      </c>
      <c r="M74" s="180"/>
      <c r="N74" s="152"/>
      <c r="O74" s="23"/>
      <c r="P74" s="23"/>
      <c r="AH74" s="7">
        <v>0</v>
      </c>
    </row>
    <row r="75" spans="1:34" s="7" customFormat="1" ht="18.75" hidden="1" customHeight="1">
      <c r="A75" s="14"/>
      <c r="B75" s="14"/>
      <c r="C75" s="143" t="s">
        <v>77</v>
      </c>
      <c r="D75" s="183"/>
      <c r="E75" s="177"/>
      <c r="F75" s="181"/>
      <c r="G75" s="146"/>
      <c r="H75" s="153"/>
      <c r="I75" s="154" t="s">
        <v>78</v>
      </c>
      <c r="J75" s="155"/>
      <c r="K75" s="153"/>
      <c r="L75" s="156"/>
      <c r="M75" s="180"/>
      <c r="N75" s="152"/>
      <c r="O75" s="23"/>
      <c r="P75" s="23"/>
      <c r="AH75" s="7">
        <v>0</v>
      </c>
    </row>
    <row r="76" spans="1:34" s="7" customFormat="1" ht="0.75" hidden="1" customHeight="1">
      <c r="A76" s="14"/>
      <c r="B76" s="14"/>
      <c r="C76" s="143" t="s">
        <v>87</v>
      </c>
      <c r="D76" s="183"/>
      <c r="E76" s="177"/>
      <c r="F76" s="181"/>
      <c r="G76" s="182"/>
      <c r="H76" s="153"/>
      <c r="I76" s="154"/>
      <c r="J76" s="155"/>
      <c r="K76" s="153"/>
      <c r="L76" s="156"/>
      <c r="M76" s="180"/>
      <c r="N76" s="152"/>
      <c r="O76" s="23"/>
      <c r="P76" s="23"/>
      <c r="AH76" s="7">
        <v>0</v>
      </c>
    </row>
    <row r="77" spans="1:34" s="7" customFormat="1" ht="18.75" hidden="1" customHeight="1">
      <c r="A77" s="14" t="s">
        <v>120</v>
      </c>
      <c r="B77" s="14" t="s">
        <v>121</v>
      </c>
      <c r="C77" s="143"/>
      <c r="D77" s="183"/>
      <c r="E77" s="177"/>
      <c r="F77" s="181" t="str">
        <f>INDEX(PT_DIFFERENTIATION_VTAR,MATCH(A77,PT_DIFFERENTIATION_VTAR_ID,0))</f>
        <v>Тариф на водоотведение</v>
      </c>
      <c r="G77" s="146" t="str">
        <f>INDEX(PT_DIFFERENTIATION_NTAR,MATCH(B77,PT_DIFFERENTIATION_NTAR_ID,0))</f>
        <v/>
      </c>
      <c r="H77" s="147"/>
      <c r="I77" s="148"/>
      <c r="J77" s="149"/>
      <c r="K77" s="150"/>
      <c r="L77" s="147" t="s">
        <v>76</v>
      </c>
      <c r="M77" s="180"/>
      <c r="N77" s="152"/>
      <c r="O77" s="23"/>
      <c r="P77" s="23"/>
      <c r="AH77" s="7">
        <v>0</v>
      </c>
    </row>
    <row r="78" spans="1:34" s="7" customFormat="1" ht="18.75" hidden="1" customHeight="1">
      <c r="A78" s="14"/>
      <c r="B78" s="14"/>
      <c r="C78" s="143" t="s">
        <v>77</v>
      </c>
      <c r="D78" s="183"/>
      <c r="E78" s="177"/>
      <c r="F78" s="181"/>
      <c r="G78" s="146"/>
      <c r="H78" s="153"/>
      <c r="I78" s="154" t="s">
        <v>78</v>
      </c>
      <c r="J78" s="155"/>
      <c r="K78" s="153"/>
      <c r="L78" s="156"/>
      <c r="M78" s="180"/>
      <c r="N78" s="152"/>
      <c r="O78" s="23"/>
      <c r="P78" s="23"/>
      <c r="AH78" s="7">
        <v>0</v>
      </c>
    </row>
    <row r="79" spans="1:34" s="7" customFormat="1" ht="0.75" hidden="1" customHeight="1">
      <c r="A79" s="14"/>
      <c r="B79" s="14"/>
      <c r="C79" s="143" t="s">
        <v>87</v>
      </c>
      <c r="D79" s="183"/>
      <c r="E79" s="177"/>
      <c r="F79" s="181"/>
      <c r="G79" s="182"/>
      <c r="H79" s="153"/>
      <c r="I79" s="154"/>
      <c r="J79" s="155"/>
      <c r="K79" s="153"/>
      <c r="L79" s="156"/>
      <c r="M79" s="180"/>
      <c r="N79" s="152"/>
      <c r="O79" s="23"/>
      <c r="P79" s="23"/>
      <c r="AH79" s="7">
        <v>0</v>
      </c>
    </row>
    <row r="80" spans="1:34" s="7" customFormat="1" ht="18.75" hidden="1" customHeight="1">
      <c r="A80" s="14" t="s">
        <v>122</v>
      </c>
      <c r="B80" s="14" t="s">
        <v>123</v>
      </c>
      <c r="C80" s="143"/>
      <c r="D80" s="183"/>
      <c r="E80" s="177"/>
      <c r="F80" s="181" t="str">
        <f>INDEX(PT_DIFFERENTIATION_VTAR,MATCH(A80,PT_DIFFERENTIATION_VTAR_ID,0))</f>
        <v>Тариф на транспортировку сточных вод</v>
      </c>
      <c r="G80" s="146" t="str">
        <f>INDEX(PT_DIFFERENTIATION_NTAR,MATCH(B80,PT_DIFFERENTIATION_NTAR_ID,0))</f>
        <v/>
      </c>
      <c r="H80" s="147"/>
      <c r="I80" s="148"/>
      <c r="J80" s="149"/>
      <c r="K80" s="150"/>
      <c r="L80" s="147" t="s">
        <v>76</v>
      </c>
      <c r="M80" s="180"/>
      <c r="N80" s="152"/>
      <c r="O80" s="23"/>
      <c r="P80" s="23"/>
      <c r="AH80" s="7">
        <v>0</v>
      </c>
    </row>
    <row r="81" spans="1:34" s="7" customFormat="1" ht="18.75" hidden="1" customHeight="1">
      <c r="A81" s="14"/>
      <c r="B81" s="14"/>
      <c r="C81" s="143" t="s">
        <v>77</v>
      </c>
      <c r="D81" s="183"/>
      <c r="E81" s="177"/>
      <c r="F81" s="181"/>
      <c r="G81" s="146"/>
      <c r="H81" s="153"/>
      <c r="I81" s="154" t="s">
        <v>78</v>
      </c>
      <c r="J81" s="155"/>
      <c r="K81" s="153"/>
      <c r="L81" s="156"/>
      <c r="M81" s="180"/>
      <c r="N81" s="152"/>
      <c r="O81" s="23"/>
      <c r="P81" s="23"/>
      <c r="AH81" s="7">
        <v>0</v>
      </c>
    </row>
    <row r="82" spans="1:34" s="7" customFormat="1" ht="0.75" hidden="1" customHeight="1">
      <c r="A82" s="14"/>
      <c r="B82" s="14"/>
      <c r="C82" s="143" t="s">
        <v>87</v>
      </c>
      <c r="D82" s="183"/>
      <c r="E82" s="177"/>
      <c r="F82" s="181"/>
      <c r="G82" s="182"/>
      <c r="H82" s="153"/>
      <c r="I82" s="154"/>
      <c r="J82" s="155"/>
      <c r="K82" s="153"/>
      <c r="L82" s="156"/>
      <c r="M82" s="180"/>
      <c r="N82" s="152"/>
      <c r="O82" s="23"/>
      <c r="P82" s="23"/>
      <c r="AH82" s="7">
        <v>0</v>
      </c>
    </row>
    <row r="83" spans="1:34" s="7" customFormat="1" ht="18.75" hidden="1" customHeight="1">
      <c r="A83" s="14" t="s">
        <v>124</v>
      </c>
      <c r="B83" s="14" t="s">
        <v>125</v>
      </c>
      <c r="C83" s="143"/>
      <c r="D83" s="183"/>
      <c r="E83" s="177"/>
      <c r="F83" s="181" t="str">
        <f>INDEX(PT_DIFFERENTIATION_VTAR,MATCH(A83,PT_DIFFERENTIATION_VTAR_ID,0))</f>
        <v>Тариф на подключение (технологическое присоединение) к централизованной системе водоотведения</v>
      </c>
      <c r="G83" s="146" t="str">
        <f>INDEX(PT_DIFFERENTIATION_NTAR,MATCH(B83,PT_DIFFERENTIATION_NTAR_ID,0))</f>
        <v/>
      </c>
      <c r="H83" s="147"/>
      <c r="I83" s="148"/>
      <c r="J83" s="149"/>
      <c r="K83" s="150"/>
      <c r="L83" s="147" t="s">
        <v>76</v>
      </c>
      <c r="M83" s="180"/>
      <c r="N83" s="152"/>
      <c r="O83" s="23"/>
      <c r="P83" s="23"/>
      <c r="AH83" s="7">
        <v>0</v>
      </c>
    </row>
    <row r="84" spans="1:34" s="7" customFormat="1" ht="18.75" hidden="1" customHeight="1">
      <c r="A84" s="14"/>
      <c r="B84" s="14"/>
      <c r="C84" s="143" t="s">
        <v>77</v>
      </c>
      <c r="D84" s="183"/>
      <c r="E84" s="177"/>
      <c r="F84" s="181"/>
      <c r="G84" s="146"/>
      <c r="H84" s="153"/>
      <c r="I84" s="154" t="s">
        <v>78</v>
      </c>
      <c r="J84" s="155"/>
      <c r="K84" s="153"/>
      <c r="L84" s="156"/>
      <c r="M84" s="180"/>
      <c r="N84" s="152"/>
      <c r="O84" s="23"/>
      <c r="P84" s="23"/>
      <c r="AH84" s="7">
        <v>0</v>
      </c>
    </row>
    <row r="85" spans="1:34" s="7" customFormat="1" ht="1.1499999999999999" customHeight="1">
      <c r="A85" s="14"/>
      <c r="B85" s="14"/>
      <c r="C85" s="143" t="s">
        <v>87</v>
      </c>
      <c r="D85" s="183"/>
      <c r="E85" s="177"/>
      <c r="F85" s="181"/>
      <c r="G85" s="182"/>
      <c r="H85" s="153"/>
      <c r="I85" s="154"/>
      <c r="J85" s="155"/>
      <c r="K85" s="153"/>
      <c r="L85" s="156"/>
      <c r="M85" s="180"/>
      <c r="N85" s="152"/>
      <c r="O85" s="23"/>
      <c r="P85" s="23"/>
      <c r="AH85" s="7">
        <v>1</v>
      </c>
    </row>
    <row r="86" spans="1:34" ht="19.899999999999999" customHeight="1">
      <c r="A86" s="14"/>
      <c r="B86" s="14"/>
      <c r="D86" s="84"/>
      <c r="E86" s="189" t="s">
        <v>65</v>
      </c>
      <c r="F86" s="1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6" s="174"/>
      <c r="H86" s="174"/>
      <c r="I86" s="174"/>
      <c r="J86" s="174"/>
      <c r="K86" s="174"/>
      <c r="L86" s="174"/>
      <c r="M86" s="190"/>
      <c r="N86" s="152"/>
      <c r="AH86" s="7">
        <v>19</v>
      </c>
    </row>
    <row r="87" spans="1:34" ht="35.65" customHeight="1">
      <c r="A87" s="14"/>
      <c r="B87" s="14"/>
      <c r="D87" s="84"/>
      <c r="E87" s="191"/>
      <c r="F87" s="122" t="s">
        <v>76</v>
      </c>
      <c r="G87" s="122" t="s">
        <v>76</v>
      </c>
      <c r="H87" s="123" t="s">
        <v>76</v>
      </c>
      <c r="I87" s="124"/>
      <c r="J87" s="122" t="s">
        <v>76</v>
      </c>
      <c r="K87" s="122" t="s">
        <v>76</v>
      </c>
      <c r="L87" s="192" t="s">
        <v>126</v>
      </c>
      <c r="M87" s="17" t="s">
        <v>127</v>
      </c>
      <c r="N87" s="152"/>
      <c r="AH87" s="7">
        <v>34</v>
      </c>
    </row>
    <row r="88" spans="1:34" ht="19.899999999999999" customHeight="1">
      <c r="A88" s="14"/>
      <c r="B88" s="14"/>
      <c r="D88" s="84"/>
      <c r="E88" s="189" t="s">
        <v>128</v>
      </c>
      <c r="F88" s="174" t="s">
        <v>129</v>
      </c>
      <c r="G88" s="174"/>
      <c r="H88" s="174"/>
      <c r="I88" s="174"/>
      <c r="J88" s="174"/>
      <c r="K88" s="174"/>
      <c r="L88" s="174"/>
      <c r="M88" s="190"/>
      <c r="N88" s="152"/>
      <c r="AH88" s="7">
        <v>19</v>
      </c>
    </row>
    <row r="89" spans="1:34" s="7" customFormat="1" ht="60.75" hidden="1" customHeight="1">
      <c r="A89" s="14" t="s">
        <v>74</v>
      </c>
      <c r="B89" s="14" t="s">
        <v>75</v>
      </c>
      <c r="C89" s="143"/>
      <c r="D89" s="183"/>
      <c r="E89" s="177"/>
      <c r="F89" s="181" t="str">
        <f>INDEX(PT_DIFFERENTIATION_VTAR,MATCH(A89,PT_DIFFERENTIATION_VTAR_ID,0))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9" s="146" t="str">
        <f>INDEX(PT_DIFFERENTIATION_NTAR,MATCH(B89,PT_DIFFERENTIATION_NTAR_ID,0))</f>
        <v/>
      </c>
      <c r="H89" s="147"/>
      <c r="I89" s="148"/>
      <c r="J89" s="149"/>
      <c r="K89" s="157"/>
      <c r="L89" s="147" t="s">
        <v>76</v>
      </c>
      <c r="M89"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9" s="152"/>
      <c r="O89" s="23"/>
      <c r="P89" s="23"/>
      <c r="AH89" s="7">
        <v>0</v>
      </c>
    </row>
    <row r="90" spans="1:34" s="7" customFormat="1" ht="18.75" hidden="1" customHeight="1">
      <c r="A90" s="14"/>
      <c r="B90" s="14"/>
      <c r="C90" s="143" t="s">
        <v>79</v>
      </c>
      <c r="D90" s="183"/>
      <c r="E90" s="177"/>
      <c r="F90" s="181"/>
      <c r="G90" s="146"/>
      <c r="H90" s="153"/>
      <c r="I90" s="154" t="s">
        <v>78</v>
      </c>
      <c r="J90" s="155"/>
      <c r="K90" s="153"/>
      <c r="L90" s="156"/>
      <c r="M90" s="180"/>
      <c r="N90" s="152"/>
      <c r="O90" s="23"/>
      <c r="P90" s="23"/>
      <c r="AH90" s="7">
        <v>0</v>
      </c>
    </row>
    <row r="91" spans="1:34" s="7" customFormat="1" ht="0.75" hidden="1" customHeight="1">
      <c r="A91" s="14"/>
      <c r="B91" s="14"/>
      <c r="C91" s="143" t="s">
        <v>130</v>
      </c>
      <c r="D91" s="183"/>
      <c r="E91" s="177"/>
      <c r="F91" s="181"/>
      <c r="G91" s="182"/>
      <c r="H91" s="153"/>
      <c r="I91" s="154"/>
      <c r="J91" s="155"/>
      <c r="K91" s="153"/>
      <c r="L91" s="156"/>
      <c r="M91" s="180"/>
      <c r="N91" s="152"/>
      <c r="O91" s="23"/>
      <c r="P91" s="23"/>
      <c r="AH91" s="7">
        <v>0</v>
      </c>
    </row>
    <row r="92" spans="1:34" s="7" customFormat="1" ht="45" customHeight="1">
      <c r="A92" s="14" t="s">
        <v>88</v>
      </c>
      <c r="B92" s="14" t="s">
        <v>66</v>
      </c>
      <c r="C92" s="143"/>
      <c r="D92" s="183"/>
      <c r="E92" s="177"/>
      <c r="F92" s="181" t="str">
        <f>INDEX(PT_DIFFERENTIATION_VTAR,MATCH(A92,PT_DIFFERENTIATION_VTAR_ID,0))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2" s="146" t="str">
        <f>INDEX(PT_DIFFERENTIATION_NTAR,MATCH(B92,PT_DIFFERENTIATION_NTAR_ID,0))</f>
        <v>Тариф на тепловую энергию (мощность) город Сургут, от котельной по ул. Крылова, д. 55/2</v>
      </c>
      <c r="H92" s="147"/>
      <c r="I92" s="148">
        <v>46388</v>
      </c>
      <c r="J92" s="149">
        <v>46752</v>
      </c>
      <c r="K92" s="157">
        <v>427446.74</v>
      </c>
      <c r="L92" s="147" t="s">
        <v>76</v>
      </c>
      <c r="M92" s="193"/>
      <c r="N92" s="152"/>
      <c r="O92" s="23"/>
      <c r="P92" s="23"/>
      <c r="AH92" s="7">
        <v>0</v>
      </c>
    </row>
    <row r="93" spans="1:34" s="7" customFormat="1" ht="56.25" customHeight="1">
      <c r="A93" s="14"/>
      <c r="B93" s="14"/>
      <c r="C93" s="143"/>
      <c r="D93" s="186"/>
      <c r="E93" s="187"/>
      <c r="F93" s="187"/>
      <c r="G93" s="187"/>
      <c r="H93" s="122" t="s">
        <v>37</v>
      </c>
      <c r="I93" s="148">
        <v>46753</v>
      </c>
      <c r="J93" s="149">
        <v>47118</v>
      </c>
      <c r="K93" s="157">
        <v>504309.02</v>
      </c>
      <c r="L93" s="147" t="s">
        <v>76</v>
      </c>
      <c r="M93" s="151"/>
      <c r="N93" s="152"/>
      <c r="O93" s="23"/>
      <c r="P93" s="23"/>
      <c r="AH93" s="7">
        <v>0</v>
      </c>
    </row>
    <row r="94" spans="1:34" s="7" customFormat="1" ht="56.25" customHeight="1">
      <c r="A94" s="14"/>
      <c r="B94" s="14"/>
      <c r="C94" s="143"/>
      <c r="D94" s="186"/>
      <c r="E94" s="187"/>
      <c r="F94" s="187"/>
      <c r="G94" s="187"/>
      <c r="H94" s="122" t="s">
        <v>37</v>
      </c>
      <c r="I94" s="148">
        <v>47119</v>
      </c>
      <c r="J94" s="149">
        <v>47483</v>
      </c>
      <c r="K94" s="157">
        <v>508843.15</v>
      </c>
      <c r="L94" s="147" t="s">
        <v>76</v>
      </c>
      <c r="M94" s="151"/>
      <c r="N94" s="152"/>
      <c r="O94" s="23"/>
      <c r="P94" s="23"/>
      <c r="AH94" s="7">
        <v>0</v>
      </c>
    </row>
    <row r="95" spans="1:34" s="7" customFormat="1" ht="18.75" customHeight="1">
      <c r="A95" s="14"/>
      <c r="B95" s="14"/>
      <c r="C95" s="143" t="s">
        <v>79</v>
      </c>
      <c r="D95" s="183"/>
      <c r="E95" s="177"/>
      <c r="F95" s="181"/>
      <c r="G95" s="146"/>
      <c r="H95" s="153"/>
      <c r="I95" s="154" t="s">
        <v>78</v>
      </c>
      <c r="J95" s="155"/>
      <c r="K95" s="153"/>
      <c r="L95" s="156"/>
      <c r="M95" s="194"/>
      <c r="N95" s="152"/>
      <c r="O95" s="23"/>
      <c r="P95" s="23"/>
      <c r="AH95" s="7">
        <v>0</v>
      </c>
    </row>
    <row r="96" spans="1:34" s="7" customFormat="1" ht="0.75" customHeight="1">
      <c r="A96" s="14"/>
      <c r="B96" s="14"/>
      <c r="C96" s="143" t="s">
        <v>130</v>
      </c>
      <c r="D96" s="183"/>
      <c r="E96" s="177"/>
      <c r="F96" s="181"/>
      <c r="G96" s="182"/>
      <c r="H96" s="153"/>
      <c r="I96" s="154"/>
      <c r="J96" s="155"/>
      <c r="K96" s="153"/>
      <c r="L96" s="156"/>
      <c r="M96" s="195"/>
      <c r="N96" s="152"/>
      <c r="O96" s="23"/>
      <c r="P96" s="23"/>
      <c r="AH96" s="7">
        <v>0</v>
      </c>
    </row>
    <row r="97" spans="1:34" s="7" customFormat="1" ht="45" hidden="1" customHeight="1">
      <c r="A97" s="14" t="s">
        <v>90</v>
      </c>
      <c r="B97" s="14" t="s">
        <v>91</v>
      </c>
      <c r="C97" s="143"/>
      <c r="D97" s="183"/>
      <c r="E97" s="177"/>
      <c r="F97" s="181" t="str">
        <f>INDEX(PT_DIFFERENTIATION_VTAR,MATCH(A97,PT_DIFFERENTIATION_VTAR_ID,0))</f>
        <v>Тарифы на теплоноситель, поставляемый теплоснабжающими организациями потребителям, другим теплоснабжающим организациям</v>
      </c>
      <c r="G97" s="146" t="str">
        <f>INDEX(PT_DIFFERENTIATION_NTAR,MATCH(B97,PT_DIFFERENTIATION_NTAR_ID,0))</f>
        <v/>
      </c>
      <c r="H97" s="147"/>
      <c r="I97" s="148"/>
      <c r="J97" s="149"/>
      <c r="K97" s="157"/>
      <c r="L97" s="147" t="s">
        <v>76</v>
      </c>
      <c r="M97" s="195"/>
      <c r="N97" s="152"/>
      <c r="O97" s="23"/>
      <c r="P97" s="23"/>
      <c r="AH97" s="7">
        <v>0</v>
      </c>
    </row>
    <row r="98" spans="1:34" s="7" customFormat="1" ht="18.75" hidden="1" customHeight="1">
      <c r="A98" s="14"/>
      <c r="B98" s="14"/>
      <c r="C98" s="143" t="s">
        <v>79</v>
      </c>
      <c r="D98" s="183"/>
      <c r="E98" s="177"/>
      <c r="F98" s="181"/>
      <c r="G98" s="146"/>
      <c r="H98" s="153"/>
      <c r="I98" s="154" t="s">
        <v>78</v>
      </c>
      <c r="J98" s="155"/>
      <c r="K98" s="153"/>
      <c r="L98" s="156"/>
      <c r="M98" s="195"/>
      <c r="N98" s="152"/>
      <c r="O98" s="23"/>
      <c r="P98" s="23"/>
      <c r="AH98" s="7">
        <v>0</v>
      </c>
    </row>
    <row r="99" spans="1:34" s="7" customFormat="1" ht="0.75" hidden="1" customHeight="1">
      <c r="A99" s="14"/>
      <c r="B99" s="14"/>
      <c r="C99" s="143" t="s">
        <v>130</v>
      </c>
      <c r="D99" s="183"/>
      <c r="E99" s="177"/>
      <c r="F99" s="181"/>
      <c r="G99" s="182"/>
      <c r="H99" s="153"/>
      <c r="I99" s="154"/>
      <c r="J99" s="155"/>
      <c r="K99" s="153"/>
      <c r="L99" s="156"/>
      <c r="M99" s="195"/>
      <c r="N99" s="152"/>
      <c r="O99" s="23"/>
      <c r="P99" s="23"/>
      <c r="AH99" s="7">
        <v>0</v>
      </c>
    </row>
    <row r="100" spans="1:34" s="7" customFormat="1" ht="45" hidden="1" customHeight="1">
      <c r="A100" s="14" t="s">
        <v>92</v>
      </c>
      <c r="B100" s="14" t="s">
        <v>93</v>
      </c>
      <c r="C100" s="143"/>
      <c r="D100" s="183"/>
      <c r="E100" s="177"/>
      <c r="F100" s="181" t="str">
        <f>INDEX(PT_DIFFERENTIATION_VTAR,MATCH(A100,PT_DIFFERENTIATION_VTAR_ID,0))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0" s="146" t="str">
        <f>INDEX(PT_DIFFERENTIATION_NTAR,MATCH(B100,PT_DIFFERENTIATION_NTAR_ID,0))</f>
        <v/>
      </c>
      <c r="H100" s="147"/>
      <c r="I100" s="148"/>
      <c r="J100" s="149"/>
      <c r="K100" s="157"/>
      <c r="L100" s="147" t="s">
        <v>76</v>
      </c>
      <c r="M100" s="195"/>
      <c r="N100" s="152"/>
      <c r="O100" s="23"/>
      <c r="P100" s="23"/>
      <c r="AH100" s="7">
        <v>0</v>
      </c>
    </row>
    <row r="101" spans="1:34" s="7" customFormat="1" ht="18.75" hidden="1" customHeight="1">
      <c r="A101" s="14"/>
      <c r="B101" s="14"/>
      <c r="C101" s="143" t="s">
        <v>79</v>
      </c>
      <c r="D101" s="183"/>
      <c r="E101" s="177"/>
      <c r="F101" s="181"/>
      <c r="G101" s="146"/>
      <c r="H101" s="153"/>
      <c r="I101" s="154" t="s">
        <v>78</v>
      </c>
      <c r="J101" s="155"/>
      <c r="K101" s="153"/>
      <c r="L101" s="156"/>
      <c r="M101" s="195"/>
      <c r="N101" s="152"/>
      <c r="O101" s="23"/>
      <c r="P101" s="23"/>
      <c r="AH101" s="7">
        <v>0</v>
      </c>
    </row>
    <row r="102" spans="1:34" s="7" customFormat="1" ht="0.75" hidden="1" customHeight="1">
      <c r="A102" s="14"/>
      <c r="B102" s="14"/>
      <c r="C102" s="143" t="s">
        <v>130</v>
      </c>
      <c r="D102" s="183"/>
      <c r="E102" s="177"/>
      <c r="F102" s="181"/>
      <c r="G102" s="182"/>
      <c r="H102" s="153"/>
      <c r="I102" s="154"/>
      <c r="J102" s="155"/>
      <c r="K102" s="153"/>
      <c r="L102" s="156"/>
      <c r="M102" s="195"/>
      <c r="N102" s="152"/>
      <c r="O102" s="23"/>
      <c r="P102" s="23"/>
      <c r="AH102" s="7">
        <v>0</v>
      </c>
    </row>
    <row r="103" spans="1:34" s="7" customFormat="1" ht="18.75" hidden="1" customHeight="1">
      <c r="A103" s="14" t="s">
        <v>94</v>
      </c>
      <c r="B103" s="14" t="s">
        <v>95</v>
      </c>
      <c r="C103" s="143"/>
      <c r="D103" s="183"/>
      <c r="E103" s="177"/>
      <c r="F103" s="181" t="str">
        <f>INDEX(PT_DIFFERENTIATION_VTAR,MATCH(A103,PT_DIFFERENTIATION_VTAR_ID,0))</f>
        <v>Тарифы на услуги по передаче тепловой энергии</v>
      </c>
      <c r="G103" s="146" t="str">
        <f>INDEX(PT_DIFFERENTIATION_NTAR,MATCH(B103,PT_DIFFERENTIATION_NTAR_ID,0))</f>
        <v/>
      </c>
      <c r="H103" s="147"/>
      <c r="I103" s="148"/>
      <c r="J103" s="149"/>
      <c r="K103" s="157"/>
      <c r="L103" s="147" t="s">
        <v>76</v>
      </c>
      <c r="M103" s="195"/>
      <c r="N103" s="152"/>
      <c r="O103" s="23"/>
      <c r="P103" s="23"/>
      <c r="AH103" s="7">
        <v>0</v>
      </c>
    </row>
    <row r="104" spans="1:34" s="7" customFormat="1" ht="18.75" hidden="1" customHeight="1">
      <c r="A104" s="14"/>
      <c r="B104" s="14"/>
      <c r="C104" s="143" t="s">
        <v>79</v>
      </c>
      <c r="D104" s="183"/>
      <c r="E104" s="177"/>
      <c r="F104" s="181"/>
      <c r="G104" s="146"/>
      <c r="H104" s="153"/>
      <c r="I104" s="154" t="s">
        <v>78</v>
      </c>
      <c r="J104" s="155"/>
      <c r="K104" s="153"/>
      <c r="L104" s="156"/>
      <c r="M104" s="195"/>
      <c r="N104" s="152"/>
      <c r="O104" s="23"/>
      <c r="P104" s="23"/>
      <c r="AH104" s="7">
        <v>0</v>
      </c>
    </row>
    <row r="105" spans="1:34" s="7" customFormat="1" ht="0.75" hidden="1" customHeight="1">
      <c r="A105" s="14"/>
      <c r="B105" s="14"/>
      <c r="C105" s="143" t="s">
        <v>130</v>
      </c>
      <c r="D105" s="183"/>
      <c r="E105" s="177"/>
      <c r="F105" s="181"/>
      <c r="G105" s="182"/>
      <c r="H105" s="153"/>
      <c r="I105" s="154"/>
      <c r="J105" s="155"/>
      <c r="K105" s="153"/>
      <c r="L105" s="156"/>
      <c r="M105" s="195"/>
      <c r="N105" s="152"/>
      <c r="O105" s="23"/>
      <c r="P105" s="23"/>
      <c r="AH105" s="7">
        <v>0</v>
      </c>
    </row>
    <row r="106" spans="1:34" s="7" customFormat="1" ht="18.75" hidden="1" customHeight="1">
      <c r="A106" s="14" t="s">
        <v>96</v>
      </c>
      <c r="B106" s="14" t="s">
        <v>97</v>
      </c>
      <c r="C106" s="143"/>
      <c r="D106" s="183"/>
      <c r="E106" s="177"/>
      <c r="F106" s="181" t="str">
        <f>INDEX(PT_DIFFERENTIATION_VTAR,MATCH(A106,PT_DIFFERENTIATION_VTAR_ID,0))</f>
        <v>Тарифы на услуги по передаче теплоносителя</v>
      </c>
      <c r="G106" s="146" t="str">
        <f>INDEX(PT_DIFFERENTIATION_NTAR,MATCH(B106,PT_DIFFERENTIATION_NTAR_ID,0))</f>
        <v/>
      </c>
      <c r="H106" s="147"/>
      <c r="I106" s="148"/>
      <c r="J106" s="149"/>
      <c r="K106" s="157"/>
      <c r="L106" s="147" t="s">
        <v>76</v>
      </c>
      <c r="M106" s="195"/>
      <c r="N106" s="152"/>
      <c r="O106" s="23"/>
      <c r="P106" s="23"/>
      <c r="AH106" s="7">
        <v>0</v>
      </c>
    </row>
    <row r="107" spans="1:34" s="7" customFormat="1" ht="18.75" hidden="1" customHeight="1">
      <c r="A107" s="14"/>
      <c r="B107" s="14"/>
      <c r="C107" s="143" t="s">
        <v>79</v>
      </c>
      <c r="D107" s="183"/>
      <c r="E107" s="177"/>
      <c r="F107" s="181"/>
      <c r="G107" s="146"/>
      <c r="H107" s="153"/>
      <c r="I107" s="154" t="s">
        <v>78</v>
      </c>
      <c r="J107" s="155"/>
      <c r="K107" s="153"/>
      <c r="L107" s="156"/>
      <c r="M107" s="195"/>
      <c r="N107" s="152"/>
      <c r="O107" s="23"/>
      <c r="P107" s="23"/>
      <c r="AH107" s="7">
        <v>0</v>
      </c>
    </row>
    <row r="108" spans="1:34" s="7" customFormat="1" ht="0.75" hidden="1" customHeight="1">
      <c r="A108" s="14"/>
      <c r="B108" s="14"/>
      <c r="C108" s="143" t="s">
        <v>130</v>
      </c>
      <c r="D108" s="183"/>
      <c r="E108" s="177"/>
      <c r="F108" s="181"/>
      <c r="G108" s="182"/>
      <c r="H108" s="153"/>
      <c r="I108" s="154"/>
      <c r="J108" s="155"/>
      <c r="K108" s="153"/>
      <c r="L108" s="156"/>
      <c r="M108" s="195"/>
      <c r="N108" s="152"/>
      <c r="O108" s="23"/>
      <c r="P108" s="23"/>
      <c r="AH108" s="7">
        <v>0</v>
      </c>
    </row>
    <row r="109" spans="1:34" s="7" customFormat="1" ht="18.75" hidden="1" customHeight="1">
      <c r="A109" s="14" t="s">
        <v>98</v>
      </c>
      <c r="B109" s="14" t="s">
        <v>99</v>
      </c>
      <c r="C109" s="143"/>
      <c r="D109" s="183"/>
      <c r="E109" s="177"/>
      <c r="F109" s="181" t="str">
        <f>INDEX(PT_DIFFERENTIATION_VTAR,MATCH(A109,PT_DIFFERENTIATION_VTAR_ID,0))</f>
        <v>Плата за услуги по поддержанию резервной тепловой мощности при отсутствии потребления тепловой энергии</v>
      </c>
      <c r="G109" s="146" t="str">
        <f>INDEX(PT_DIFFERENTIATION_NTAR,MATCH(B109,PT_DIFFERENTIATION_NTAR_ID,0))</f>
        <v/>
      </c>
      <c r="H109" s="147"/>
      <c r="I109" s="148"/>
      <c r="J109" s="149"/>
      <c r="K109" s="157"/>
      <c r="L109" s="147" t="s">
        <v>76</v>
      </c>
      <c r="M109" s="195"/>
      <c r="N109" s="152"/>
      <c r="O109" s="23"/>
      <c r="P109" s="23"/>
      <c r="AH109" s="7">
        <v>0</v>
      </c>
    </row>
    <row r="110" spans="1:34" s="7" customFormat="1" ht="18.75" hidden="1" customHeight="1">
      <c r="A110" s="14"/>
      <c r="B110" s="14"/>
      <c r="C110" s="143" t="s">
        <v>79</v>
      </c>
      <c r="D110" s="183"/>
      <c r="E110" s="177"/>
      <c r="F110" s="181"/>
      <c r="G110" s="146"/>
      <c r="H110" s="153"/>
      <c r="I110" s="154" t="s">
        <v>78</v>
      </c>
      <c r="J110" s="155"/>
      <c r="K110" s="153"/>
      <c r="L110" s="156"/>
      <c r="M110" s="195"/>
      <c r="N110" s="152"/>
      <c r="O110" s="23"/>
      <c r="P110" s="23"/>
      <c r="AH110" s="7">
        <v>0</v>
      </c>
    </row>
    <row r="111" spans="1:34" s="7" customFormat="1" ht="0.75" hidden="1" customHeight="1">
      <c r="A111" s="14"/>
      <c r="B111" s="14"/>
      <c r="C111" s="143" t="s">
        <v>130</v>
      </c>
      <c r="D111" s="183"/>
      <c r="E111" s="177"/>
      <c r="F111" s="181"/>
      <c r="G111" s="182"/>
      <c r="H111" s="153"/>
      <c r="I111" s="154"/>
      <c r="J111" s="155"/>
      <c r="K111" s="153"/>
      <c r="L111" s="156"/>
      <c r="M111" s="195"/>
      <c r="N111" s="152"/>
      <c r="O111" s="23"/>
      <c r="P111" s="23"/>
      <c r="AH111" s="7">
        <v>0</v>
      </c>
    </row>
    <row r="112" spans="1:34" s="7" customFormat="1" ht="18.75" hidden="1" customHeight="1">
      <c r="A112" s="14" t="s">
        <v>100</v>
      </c>
      <c r="B112" s="14" t="s">
        <v>101</v>
      </c>
      <c r="C112" s="143"/>
      <c r="D112" s="183"/>
      <c r="E112" s="177"/>
      <c r="F112" s="181" t="str">
        <f>INDEX(PT_DIFFERENTIATION_VTAR,MATCH(A112,PT_DIFFERENTIATION_VTAR_ID,0))</f>
        <v>Плата за подключение (технологическое присоединение) к системе теплоснабжения</v>
      </c>
      <c r="G112" s="146" t="str">
        <f>INDEX(PT_DIFFERENTIATION_NTAR,MATCH(B112,PT_DIFFERENTIATION_NTAR_ID,0))</f>
        <v/>
      </c>
      <c r="H112" s="147"/>
      <c r="I112" s="148"/>
      <c r="J112" s="149"/>
      <c r="K112" s="157"/>
      <c r="L112" s="147" t="s">
        <v>76</v>
      </c>
      <c r="M112" s="195"/>
      <c r="N112" s="152"/>
      <c r="O112" s="23"/>
      <c r="P112" s="23"/>
      <c r="AH112" s="7">
        <v>0</v>
      </c>
    </row>
    <row r="113" spans="1:34" s="7" customFormat="1" ht="18.75" hidden="1" customHeight="1">
      <c r="A113" s="14"/>
      <c r="B113" s="14"/>
      <c r="C113" s="143" t="s">
        <v>79</v>
      </c>
      <c r="D113" s="183"/>
      <c r="E113" s="177"/>
      <c r="F113" s="181"/>
      <c r="G113" s="146"/>
      <c r="H113" s="153"/>
      <c r="I113" s="154" t="s">
        <v>78</v>
      </c>
      <c r="J113" s="155"/>
      <c r="K113" s="153"/>
      <c r="L113" s="156"/>
      <c r="M113" s="195"/>
      <c r="N113" s="152"/>
      <c r="O113" s="23"/>
      <c r="P113" s="23"/>
      <c r="AH113" s="7">
        <v>0</v>
      </c>
    </row>
    <row r="114" spans="1:34" s="7" customFormat="1" ht="0.75" hidden="1" customHeight="1">
      <c r="A114" s="14"/>
      <c r="B114" s="14"/>
      <c r="C114" s="143" t="s">
        <v>130</v>
      </c>
      <c r="D114" s="183"/>
      <c r="E114" s="177"/>
      <c r="F114" s="181"/>
      <c r="G114" s="182"/>
      <c r="H114" s="153"/>
      <c r="I114" s="154"/>
      <c r="J114" s="155"/>
      <c r="K114" s="153"/>
      <c r="L114" s="156"/>
      <c r="M114" s="195"/>
      <c r="N114" s="152"/>
      <c r="O114" s="23"/>
      <c r="P114" s="23"/>
      <c r="AH114" s="7">
        <v>0</v>
      </c>
    </row>
    <row r="115" spans="1:34" s="7" customFormat="1" ht="18.75" hidden="1" customHeight="1">
      <c r="A115" s="14" t="s">
        <v>102</v>
      </c>
      <c r="B115" s="14" t="s">
        <v>103</v>
      </c>
      <c r="C115" s="143"/>
      <c r="D115" s="183"/>
      <c r="E115" s="177"/>
      <c r="F115" s="181" t="str">
        <f>INDEX(PT_DIFFERENTIATION_VTAR,MATCH(A115,PT_DIFFERENTIATION_VTAR_ID,0))</f>
        <v>Плата за подключение (технологическое присоединение) к системе теплоснабжения (индивидуальная)</v>
      </c>
      <c r="G115" s="146" t="str">
        <f>INDEX(PT_DIFFERENTIATION_NTAR,MATCH(B115,PT_DIFFERENTIATION_NTAR_ID,0))</f>
        <v/>
      </c>
      <c r="H115" s="147"/>
      <c r="I115" s="148"/>
      <c r="J115" s="149"/>
      <c r="K115" s="157"/>
      <c r="L115" s="147" t="s">
        <v>76</v>
      </c>
      <c r="M115" s="195"/>
      <c r="N115" s="152"/>
      <c r="O115" s="23"/>
      <c r="P115" s="23"/>
      <c r="AH115" s="7">
        <v>0</v>
      </c>
    </row>
    <row r="116" spans="1:34" s="7" customFormat="1" ht="18.75" hidden="1" customHeight="1">
      <c r="A116" s="14"/>
      <c r="B116" s="14"/>
      <c r="C116" s="143" t="s">
        <v>79</v>
      </c>
      <c r="D116" s="183"/>
      <c r="E116" s="177"/>
      <c r="F116" s="181"/>
      <c r="G116" s="146"/>
      <c r="H116" s="153"/>
      <c r="I116" s="154" t="s">
        <v>78</v>
      </c>
      <c r="J116" s="155"/>
      <c r="K116" s="153"/>
      <c r="L116" s="156"/>
      <c r="M116" s="195"/>
      <c r="N116" s="152"/>
      <c r="O116" s="23"/>
      <c r="P116" s="23"/>
      <c r="AH116" s="7">
        <v>0</v>
      </c>
    </row>
    <row r="117" spans="1:34" s="7" customFormat="1" ht="0.75" hidden="1" customHeight="1">
      <c r="A117" s="14"/>
      <c r="B117" s="14"/>
      <c r="C117" s="143" t="s">
        <v>130</v>
      </c>
      <c r="D117" s="183"/>
      <c r="E117" s="177"/>
      <c r="F117" s="181"/>
      <c r="G117" s="182"/>
      <c r="H117" s="153"/>
      <c r="I117" s="154"/>
      <c r="J117" s="155"/>
      <c r="K117" s="153"/>
      <c r="L117" s="156"/>
      <c r="M117" s="195"/>
      <c r="N117" s="152"/>
      <c r="O117" s="23"/>
      <c r="P117" s="23"/>
      <c r="AH117" s="7">
        <v>0</v>
      </c>
    </row>
    <row r="118" spans="1:34" s="7" customFormat="1" ht="18.75" hidden="1" customHeight="1">
      <c r="A118" s="14" t="s">
        <v>104</v>
      </c>
      <c r="B118" s="14" t="s">
        <v>105</v>
      </c>
      <c r="C118" s="143"/>
      <c r="D118" s="183"/>
      <c r="E118" s="177"/>
      <c r="F118" s="181" t="str">
        <f>INDEX(PT_DIFFERENTIATION_VTAR,MATCH(A118,PT_DIFFERENTIATION_VTAR_ID,0))</f>
        <v>Тариф на питьевую воду (питьевое водоснабжение)</v>
      </c>
      <c r="G118" s="146" t="str">
        <f>INDEX(PT_DIFFERENTIATION_NTAR,MATCH(B118,PT_DIFFERENTIATION_NTAR_ID,0))</f>
        <v/>
      </c>
      <c r="H118" s="147"/>
      <c r="I118" s="148"/>
      <c r="J118" s="149"/>
      <c r="K118" s="157"/>
      <c r="L118" s="147" t="s">
        <v>76</v>
      </c>
      <c r="M118" s="195"/>
      <c r="N118" s="152"/>
      <c r="O118" s="23"/>
      <c r="P118" s="23"/>
      <c r="AH118" s="7">
        <v>0</v>
      </c>
    </row>
    <row r="119" spans="1:34" s="7" customFormat="1" ht="18.75" hidden="1" customHeight="1">
      <c r="A119" s="14"/>
      <c r="B119" s="14"/>
      <c r="C119" s="143" t="s">
        <v>79</v>
      </c>
      <c r="D119" s="183"/>
      <c r="E119" s="177"/>
      <c r="F119" s="181"/>
      <c r="G119" s="146"/>
      <c r="H119" s="153"/>
      <c r="I119" s="154" t="s">
        <v>78</v>
      </c>
      <c r="J119" s="155"/>
      <c r="K119" s="153"/>
      <c r="L119" s="156"/>
      <c r="M119" s="195"/>
      <c r="N119" s="152"/>
      <c r="O119" s="23"/>
      <c r="P119" s="23"/>
      <c r="AH119" s="7">
        <v>0</v>
      </c>
    </row>
    <row r="120" spans="1:34" s="7" customFormat="1" ht="0.75" hidden="1" customHeight="1">
      <c r="A120" s="14"/>
      <c r="B120" s="14"/>
      <c r="C120" s="143" t="s">
        <v>130</v>
      </c>
      <c r="D120" s="183"/>
      <c r="E120" s="177"/>
      <c r="F120" s="181"/>
      <c r="G120" s="182"/>
      <c r="H120" s="153"/>
      <c r="I120" s="154"/>
      <c r="J120" s="155"/>
      <c r="K120" s="153"/>
      <c r="L120" s="156"/>
      <c r="M120" s="195"/>
      <c r="N120" s="152"/>
      <c r="O120" s="23"/>
      <c r="P120" s="23"/>
      <c r="AH120" s="7">
        <v>0</v>
      </c>
    </row>
    <row r="121" spans="1:34" s="7" customFormat="1" ht="18.75" hidden="1" customHeight="1">
      <c r="A121" s="14" t="s">
        <v>106</v>
      </c>
      <c r="B121" s="14" t="s">
        <v>107</v>
      </c>
      <c r="C121" s="143"/>
      <c r="D121" s="183"/>
      <c r="E121" s="177"/>
      <c r="F121" s="181" t="str">
        <f>INDEX(PT_DIFFERENTIATION_VTAR,MATCH(A121,PT_DIFFERENTIATION_VTAR_ID,0))</f>
        <v>Тариф на техническую воду</v>
      </c>
      <c r="G121" s="146" t="str">
        <f>INDEX(PT_DIFFERENTIATION_NTAR,MATCH(B121,PT_DIFFERENTIATION_NTAR_ID,0))</f>
        <v/>
      </c>
      <c r="H121" s="147"/>
      <c r="I121" s="148"/>
      <c r="J121" s="149"/>
      <c r="K121" s="157"/>
      <c r="L121" s="147" t="s">
        <v>76</v>
      </c>
      <c r="M121" s="195"/>
      <c r="N121" s="152"/>
      <c r="O121" s="23"/>
      <c r="P121" s="23"/>
      <c r="AH121" s="7">
        <v>0</v>
      </c>
    </row>
    <row r="122" spans="1:34" s="7" customFormat="1" ht="18.75" hidden="1" customHeight="1">
      <c r="A122" s="14"/>
      <c r="B122" s="14"/>
      <c r="C122" s="143" t="s">
        <v>79</v>
      </c>
      <c r="D122" s="183"/>
      <c r="E122" s="177"/>
      <c r="F122" s="181"/>
      <c r="G122" s="146"/>
      <c r="H122" s="153"/>
      <c r="I122" s="154" t="s">
        <v>78</v>
      </c>
      <c r="J122" s="155"/>
      <c r="K122" s="153"/>
      <c r="L122" s="156"/>
      <c r="M122" s="195"/>
      <c r="N122" s="152"/>
      <c r="O122" s="23"/>
      <c r="P122" s="23"/>
      <c r="AH122" s="7">
        <v>0</v>
      </c>
    </row>
    <row r="123" spans="1:34" s="7" customFormat="1" ht="0.75" hidden="1" customHeight="1">
      <c r="A123" s="14"/>
      <c r="B123" s="14"/>
      <c r="C123" s="143" t="s">
        <v>130</v>
      </c>
      <c r="D123" s="183"/>
      <c r="E123" s="177"/>
      <c r="F123" s="181"/>
      <c r="G123" s="182"/>
      <c r="H123" s="153"/>
      <c r="I123" s="154"/>
      <c r="J123" s="155"/>
      <c r="K123" s="153"/>
      <c r="L123" s="156"/>
      <c r="M123" s="195"/>
      <c r="N123" s="152"/>
      <c r="O123" s="23"/>
      <c r="P123" s="23"/>
      <c r="AH123" s="7">
        <v>0</v>
      </c>
    </row>
    <row r="124" spans="1:34" s="7" customFormat="1" ht="18.75" hidden="1" customHeight="1">
      <c r="A124" s="14" t="s">
        <v>108</v>
      </c>
      <c r="B124" s="14" t="s">
        <v>109</v>
      </c>
      <c r="C124" s="143"/>
      <c r="D124" s="183"/>
      <c r="E124" s="177"/>
      <c r="F124" s="181" t="str">
        <f>INDEX(PT_DIFFERENTIATION_VTAR,MATCH(A124,PT_DIFFERENTIATION_VTAR_ID,0))</f>
        <v>Тариф на транспортировку воды</v>
      </c>
      <c r="G124" s="146" t="str">
        <f>INDEX(PT_DIFFERENTIATION_NTAR,MATCH(B124,PT_DIFFERENTIATION_NTAR_ID,0))</f>
        <v/>
      </c>
      <c r="H124" s="147"/>
      <c r="I124" s="148"/>
      <c r="J124" s="149"/>
      <c r="K124" s="157"/>
      <c r="L124" s="147" t="s">
        <v>76</v>
      </c>
      <c r="M124" s="195"/>
      <c r="N124" s="152"/>
      <c r="O124" s="23"/>
      <c r="P124" s="23"/>
      <c r="AH124" s="7">
        <v>0</v>
      </c>
    </row>
    <row r="125" spans="1:34" s="7" customFormat="1" ht="18.75" hidden="1" customHeight="1">
      <c r="A125" s="14"/>
      <c r="B125" s="14"/>
      <c r="C125" s="143" t="s">
        <v>79</v>
      </c>
      <c r="D125" s="183"/>
      <c r="E125" s="177"/>
      <c r="F125" s="181"/>
      <c r="G125" s="146"/>
      <c r="H125" s="153"/>
      <c r="I125" s="154" t="s">
        <v>78</v>
      </c>
      <c r="J125" s="155"/>
      <c r="K125" s="153"/>
      <c r="L125" s="156"/>
      <c r="M125" s="195"/>
      <c r="N125" s="152"/>
      <c r="O125" s="23"/>
      <c r="P125" s="23"/>
      <c r="AH125" s="7">
        <v>0</v>
      </c>
    </row>
    <row r="126" spans="1:34" s="7" customFormat="1" ht="0.75" hidden="1" customHeight="1">
      <c r="A126" s="14"/>
      <c r="B126" s="14"/>
      <c r="C126" s="143" t="s">
        <v>130</v>
      </c>
      <c r="D126" s="183"/>
      <c r="E126" s="177"/>
      <c r="F126" s="181"/>
      <c r="G126" s="182"/>
      <c r="H126" s="153"/>
      <c r="I126" s="154"/>
      <c r="J126" s="155"/>
      <c r="K126" s="153"/>
      <c r="L126" s="156"/>
      <c r="M126" s="195"/>
      <c r="N126" s="152"/>
      <c r="O126" s="23"/>
      <c r="P126" s="23"/>
      <c r="AH126" s="7">
        <v>0</v>
      </c>
    </row>
    <row r="127" spans="1:34" s="7" customFormat="1" ht="18.75" hidden="1" customHeight="1">
      <c r="A127" s="14" t="s">
        <v>110</v>
      </c>
      <c r="B127" s="14" t="s">
        <v>111</v>
      </c>
      <c r="C127" s="143"/>
      <c r="D127" s="183"/>
      <c r="E127" s="177"/>
      <c r="F127" s="181" t="str">
        <f>INDEX(PT_DIFFERENTIATION_VTAR,MATCH(A127,PT_DIFFERENTIATION_VTAR_ID,0))</f>
        <v>Тариф на подвоз воды</v>
      </c>
      <c r="G127" s="146" t="str">
        <f>INDEX(PT_DIFFERENTIATION_NTAR,MATCH(B127,PT_DIFFERENTIATION_NTAR_ID,0))</f>
        <v/>
      </c>
      <c r="H127" s="147"/>
      <c r="I127" s="148"/>
      <c r="J127" s="149"/>
      <c r="K127" s="157"/>
      <c r="L127" s="147" t="s">
        <v>76</v>
      </c>
      <c r="M127" s="195"/>
      <c r="N127" s="152"/>
      <c r="O127" s="23"/>
      <c r="P127" s="23"/>
      <c r="AH127" s="7">
        <v>0</v>
      </c>
    </row>
    <row r="128" spans="1:34" s="7" customFormat="1" ht="18.75" hidden="1" customHeight="1">
      <c r="A128" s="14"/>
      <c r="B128" s="14"/>
      <c r="C128" s="143" t="s">
        <v>79</v>
      </c>
      <c r="D128" s="183"/>
      <c r="E128" s="177"/>
      <c r="F128" s="181"/>
      <c r="G128" s="146"/>
      <c r="H128" s="153"/>
      <c r="I128" s="154" t="s">
        <v>78</v>
      </c>
      <c r="J128" s="155"/>
      <c r="K128" s="153"/>
      <c r="L128" s="156"/>
      <c r="M128" s="195"/>
      <c r="N128" s="152"/>
      <c r="O128" s="23"/>
      <c r="P128" s="23"/>
      <c r="AH128" s="7">
        <v>0</v>
      </c>
    </row>
    <row r="129" spans="1:34" s="7" customFormat="1" ht="0.75" hidden="1" customHeight="1">
      <c r="A129" s="14"/>
      <c r="B129" s="14"/>
      <c r="C129" s="143" t="s">
        <v>130</v>
      </c>
      <c r="D129" s="183"/>
      <c r="E129" s="177"/>
      <c r="F129" s="181"/>
      <c r="G129" s="182"/>
      <c r="H129" s="153"/>
      <c r="I129" s="154"/>
      <c r="J129" s="155"/>
      <c r="K129" s="153"/>
      <c r="L129" s="156"/>
      <c r="M129" s="195"/>
      <c r="N129" s="152"/>
      <c r="O129" s="23"/>
      <c r="P129" s="23"/>
      <c r="AH129" s="7">
        <v>0</v>
      </c>
    </row>
    <row r="130" spans="1:34" s="7" customFormat="1" ht="18.75" hidden="1" customHeight="1">
      <c r="A130" s="14" t="s">
        <v>112</v>
      </c>
      <c r="B130" s="14" t="s">
        <v>113</v>
      </c>
      <c r="C130" s="143"/>
      <c r="D130" s="183"/>
      <c r="E130" s="177"/>
      <c r="F130" s="181" t="str">
        <f>INDEX(PT_DIFFERENTIATION_VTAR,MATCH(A130,PT_DIFFERENTIATION_VTAR_ID,0))</f>
        <v>Тариф на подключение (технологическое присоединение) к централизованной системе холодного водоснабжения</v>
      </c>
      <c r="G130" s="146" t="str">
        <f>INDEX(PT_DIFFERENTIATION_NTAR,MATCH(B130,PT_DIFFERENTIATION_NTAR_ID,0))</f>
        <v/>
      </c>
      <c r="H130" s="147"/>
      <c r="I130" s="148"/>
      <c r="J130" s="149"/>
      <c r="K130" s="157"/>
      <c r="L130" s="147" t="s">
        <v>76</v>
      </c>
      <c r="M130" s="195"/>
      <c r="N130" s="152"/>
      <c r="O130" s="23"/>
      <c r="P130" s="23"/>
      <c r="AH130" s="7">
        <v>0</v>
      </c>
    </row>
    <row r="131" spans="1:34" s="7" customFormat="1" ht="18.75" hidden="1" customHeight="1">
      <c r="A131" s="14"/>
      <c r="B131" s="14"/>
      <c r="C131" s="143" t="s">
        <v>79</v>
      </c>
      <c r="D131" s="183"/>
      <c r="E131" s="177"/>
      <c r="F131" s="181"/>
      <c r="G131" s="146"/>
      <c r="H131" s="153"/>
      <c r="I131" s="154" t="s">
        <v>78</v>
      </c>
      <c r="J131" s="155"/>
      <c r="K131" s="153"/>
      <c r="L131" s="156"/>
      <c r="M131" s="195"/>
      <c r="N131" s="152"/>
      <c r="O131" s="23"/>
      <c r="P131" s="23"/>
      <c r="AH131" s="7">
        <v>0</v>
      </c>
    </row>
    <row r="132" spans="1:34" s="7" customFormat="1" ht="0.75" hidden="1" customHeight="1">
      <c r="A132" s="14"/>
      <c r="B132" s="14"/>
      <c r="C132" s="143" t="s">
        <v>130</v>
      </c>
      <c r="D132" s="183"/>
      <c r="E132" s="177"/>
      <c r="F132" s="181"/>
      <c r="G132" s="182"/>
      <c r="H132" s="153"/>
      <c r="I132" s="154"/>
      <c r="J132" s="155"/>
      <c r="K132" s="153"/>
      <c r="L132" s="156"/>
      <c r="M132" s="195"/>
      <c r="N132" s="152"/>
      <c r="O132" s="23"/>
      <c r="P132" s="23"/>
      <c r="AH132" s="7">
        <v>0</v>
      </c>
    </row>
    <row r="133" spans="1:34" s="7" customFormat="1" ht="18.75" hidden="1" customHeight="1">
      <c r="A133" s="14" t="s">
        <v>114</v>
      </c>
      <c r="B133" s="14" t="s">
        <v>115</v>
      </c>
      <c r="C133" s="143"/>
      <c r="D133" s="183"/>
      <c r="E133" s="177"/>
      <c r="F133" s="181" t="str">
        <f>INDEX(PT_DIFFERENTIATION_VTAR,MATCH(A133,PT_DIFFERENTIATION_VTAR_ID,0))</f>
        <v>Тариф на горячую воду (горячее водоснабжение)</v>
      </c>
      <c r="G133" s="146" t="str">
        <f>INDEX(PT_DIFFERENTIATION_NTAR,MATCH(B133,PT_DIFFERENTIATION_NTAR_ID,0))</f>
        <v/>
      </c>
      <c r="H133" s="147"/>
      <c r="I133" s="148"/>
      <c r="J133" s="149"/>
      <c r="K133" s="157"/>
      <c r="L133" s="147" t="s">
        <v>76</v>
      </c>
      <c r="M133" s="195"/>
      <c r="N133" s="152"/>
      <c r="O133" s="23"/>
      <c r="P133" s="23"/>
      <c r="AH133" s="7">
        <v>0</v>
      </c>
    </row>
    <row r="134" spans="1:34" s="7" customFormat="1" ht="18.75" hidden="1" customHeight="1">
      <c r="A134" s="14"/>
      <c r="B134" s="14"/>
      <c r="C134" s="143" t="s">
        <v>79</v>
      </c>
      <c r="D134" s="183"/>
      <c r="E134" s="177"/>
      <c r="F134" s="181"/>
      <c r="G134" s="146"/>
      <c r="H134" s="153"/>
      <c r="I134" s="154" t="s">
        <v>78</v>
      </c>
      <c r="J134" s="155"/>
      <c r="K134" s="153"/>
      <c r="L134" s="156"/>
      <c r="M134" s="195"/>
      <c r="N134" s="152"/>
      <c r="O134" s="23"/>
      <c r="P134" s="23"/>
      <c r="AH134" s="7">
        <v>0</v>
      </c>
    </row>
    <row r="135" spans="1:34" s="7" customFormat="1" ht="0.75" hidden="1" customHeight="1">
      <c r="A135" s="14"/>
      <c r="B135" s="14"/>
      <c r="C135" s="143" t="s">
        <v>130</v>
      </c>
      <c r="D135" s="183"/>
      <c r="E135" s="177"/>
      <c r="F135" s="181"/>
      <c r="G135" s="182"/>
      <c r="H135" s="153"/>
      <c r="I135" s="154"/>
      <c r="J135" s="155"/>
      <c r="K135" s="153"/>
      <c r="L135" s="156"/>
      <c r="M135" s="195"/>
      <c r="N135" s="152"/>
      <c r="O135" s="23"/>
      <c r="P135" s="23"/>
      <c r="AH135" s="7">
        <v>0</v>
      </c>
    </row>
    <row r="136" spans="1:34" s="7" customFormat="1" ht="18.75" hidden="1" customHeight="1">
      <c r="A136" s="14" t="s">
        <v>116</v>
      </c>
      <c r="B136" s="14" t="s">
        <v>117</v>
      </c>
      <c r="C136" s="143"/>
      <c r="D136" s="183"/>
      <c r="E136" s="177"/>
      <c r="F136" s="181" t="str">
        <f>INDEX(PT_DIFFERENTIATION_VTAR,MATCH(A136,PT_DIFFERENTIATION_VTAR_ID,0))</f>
        <v>Тариф на транспортировку горячей воды</v>
      </c>
      <c r="G136" s="146" t="str">
        <f>INDEX(PT_DIFFERENTIATION_NTAR,MATCH(B136,PT_DIFFERENTIATION_NTAR_ID,0))</f>
        <v/>
      </c>
      <c r="H136" s="147"/>
      <c r="I136" s="148"/>
      <c r="J136" s="149"/>
      <c r="K136" s="157"/>
      <c r="L136" s="147" t="s">
        <v>76</v>
      </c>
      <c r="M136" s="195"/>
      <c r="N136" s="152"/>
      <c r="O136" s="23"/>
      <c r="P136" s="23"/>
      <c r="AH136" s="7">
        <v>0</v>
      </c>
    </row>
    <row r="137" spans="1:34" s="7" customFormat="1" ht="18.75" hidden="1" customHeight="1">
      <c r="A137" s="14"/>
      <c r="B137" s="14"/>
      <c r="C137" s="143" t="s">
        <v>79</v>
      </c>
      <c r="D137" s="183"/>
      <c r="E137" s="177"/>
      <c r="F137" s="181"/>
      <c r="G137" s="146"/>
      <c r="H137" s="153"/>
      <c r="I137" s="154" t="s">
        <v>78</v>
      </c>
      <c r="J137" s="155"/>
      <c r="K137" s="153"/>
      <c r="L137" s="156"/>
      <c r="M137" s="195"/>
      <c r="N137" s="152"/>
      <c r="O137" s="23"/>
      <c r="P137" s="23"/>
      <c r="AH137" s="7">
        <v>0</v>
      </c>
    </row>
    <row r="138" spans="1:34" s="7" customFormat="1" ht="0.75" hidden="1" customHeight="1">
      <c r="A138" s="14"/>
      <c r="B138" s="14"/>
      <c r="C138" s="143" t="s">
        <v>130</v>
      </c>
      <c r="D138" s="183"/>
      <c r="E138" s="177"/>
      <c r="F138" s="181"/>
      <c r="G138" s="182"/>
      <c r="H138" s="153"/>
      <c r="I138" s="154"/>
      <c r="J138" s="155"/>
      <c r="K138" s="153"/>
      <c r="L138" s="156"/>
      <c r="M138" s="195"/>
      <c r="N138" s="152"/>
      <c r="O138" s="23"/>
      <c r="P138" s="23"/>
      <c r="AH138" s="7">
        <v>0</v>
      </c>
    </row>
    <row r="139" spans="1:34" s="7" customFormat="1" ht="18.75" hidden="1" customHeight="1">
      <c r="A139" s="14" t="s">
        <v>118</v>
      </c>
      <c r="B139" s="14" t="s">
        <v>119</v>
      </c>
      <c r="C139" s="143"/>
      <c r="D139" s="183"/>
      <c r="E139" s="177"/>
      <c r="F139" s="181" t="str">
        <f>INDEX(PT_DIFFERENTIATION_VTAR,MATCH(A139,PT_DIFFERENTIATION_VTAR_ID,0))</f>
        <v>Тариф на подключение (технологическое присоединение) к централизованной системе горячего водоснабжения</v>
      </c>
      <c r="G139" s="146" t="str">
        <f>INDEX(PT_DIFFERENTIATION_NTAR,MATCH(B139,PT_DIFFERENTIATION_NTAR_ID,0))</f>
        <v/>
      </c>
      <c r="H139" s="147"/>
      <c r="I139" s="148"/>
      <c r="J139" s="149"/>
      <c r="K139" s="157"/>
      <c r="L139" s="147" t="s">
        <v>76</v>
      </c>
      <c r="M139" s="195"/>
      <c r="N139" s="152"/>
      <c r="O139" s="23"/>
      <c r="P139" s="23"/>
      <c r="AH139" s="7">
        <v>0</v>
      </c>
    </row>
    <row r="140" spans="1:34" s="7" customFormat="1" ht="18.75" hidden="1" customHeight="1">
      <c r="A140" s="14"/>
      <c r="B140" s="14"/>
      <c r="C140" s="143" t="s">
        <v>79</v>
      </c>
      <c r="D140" s="183"/>
      <c r="E140" s="177"/>
      <c r="F140" s="181"/>
      <c r="G140" s="146"/>
      <c r="H140" s="153"/>
      <c r="I140" s="154" t="s">
        <v>78</v>
      </c>
      <c r="J140" s="155"/>
      <c r="K140" s="153"/>
      <c r="L140" s="156"/>
      <c r="M140" s="195"/>
      <c r="N140" s="152"/>
      <c r="O140" s="23"/>
      <c r="P140" s="23"/>
      <c r="AH140" s="7">
        <v>0</v>
      </c>
    </row>
    <row r="141" spans="1:34" s="7" customFormat="1" ht="0.75" hidden="1" customHeight="1">
      <c r="A141" s="14"/>
      <c r="B141" s="14"/>
      <c r="C141" s="143" t="s">
        <v>130</v>
      </c>
      <c r="D141" s="183"/>
      <c r="E141" s="177"/>
      <c r="F141" s="181"/>
      <c r="G141" s="182"/>
      <c r="H141" s="153"/>
      <c r="I141" s="154"/>
      <c r="J141" s="155"/>
      <c r="K141" s="153"/>
      <c r="L141" s="156"/>
      <c r="M141" s="195"/>
      <c r="N141" s="152"/>
      <c r="O141" s="23"/>
      <c r="P141" s="23"/>
      <c r="AH141" s="7">
        <v>0</v>
      </c>
    </row>
    <row r="142" spans="1:34" s="7" customFormat="1" ht="18.75" hidden="1" customHeight="1">
      <c r="A142" s="14" t="s">
        <v>120</v>
      </c>
      <c r="B142" s="14" t="s">
        <v>121</v>
      </c>
      <c r="C142" s="143"/>
      <c r="D142" s="183"/>
      <c r="E142" s="177"/>
      <c r="F142" s="181" t="str">
        <f>INDEX(PT_DIFFERENTIATION_VTAR,MATCH(A142,PT_DIFFERENTIATION_VTAR_ID,0))</f>
        <v>Тариф на водоотведение</v>
      </c>
      <c r="G142" s="146" t="str">
        <f>INDEX(PT_DIFFERENTIATION_NTAR,MATCH(B142,PT_DIFFERENTIATION_NTAR_ID,0))</f>
        <v/>
      </c>
      <c r="H142" s="147"/>
      <c r="I142" s="148"/>
      <c r="J142" s="149"/>
      <c r="K142" s="157"/>
      <c r="L142" s="147" t="s">
        <v>76</v>
      </c>
      <c r="M142" s="195"/>
      <c r="N142" s="152"/>
      <c r="O142" s="23"/>
      <c r="P142" s="23"/>
      <c r="AH142" s="7">
        <v>0</v>
      </c>
    </row>
    <row r="143" spans="1:34" s="7" customFormat="1" ht="18.75" hidden="1" customHeight="1">
      <c r="A143" s="14"/>
      <c r="B143" s="14"/>
      <c r="C143" s="143" t="s">
        <v>79</v>
      </c>
      <c r="D143" s="183"/>
      <c r="E143" s="177"/>
      <c r="F143" s="181"/>
      <c r="G143" s="146"/>
      <c r="H143" s="153"/>
      <c r="I143" s="154" t="s">
        <v>78</v>
      </c>
      <c r="J143" s="155"/>
      <c r="K143" s="153"/>
      <c r="L143" s="156"/>
      <c r="M143" s="195"/>
      <c r="N143" s="152"/>
      <c r="O143" s="23"/>
      <c r="P143" s="23"/>
      <c r="AH143" s="7">
        <v>0</v>
      </c>
    </row>
    <row r="144" spans="1:34" s="7" customFormat="1" ht="0.75" hidden="1" customHeight="1">
      <c r="A144" s="14"/>
      <c r="B144" s="14"/>
      <c r="C144" s="143" t="s">
        <v>130</v>
      </c>
      <c r="D144" s="183"/>
      <c r="E144" s="177"/>
      <c r="F144" s="181"/>
      <c r="G144" s="182"/>
      <c r="H144" s="153"/>
      <c r="I144" s="154"/>
      <c r="J144" s="155"/>
      <c r="K144" s="153"/>
      <c r="L144" s="156"/>
      <c r="M144" s="195"/>
      <c r="N144" s="152"/>
      <c r="O144" s="23"/>
      <c r="P144" s="23"/>
      <c r="AH144" s="7">
        <v>0</v>
      </c>
    </row>
    <row r="145" spans="1:34" s="7" customFormat="1" ht="18.75" hidden="1" customHeight="1">
      <c r="A145" s="14" t="s">
        <v>122</v>
      </c>
      <c r="B145" s="14" t="s">
        <v>123</v>
      </c>
      <c r="C145" s="143"/>
      <c r="D145" s="183"/>
      <c r="E145" s="177"/>
      <c r="F145" s="181" t="str">
        <f>INDEX(PT_DIFFERENTIATION_VTAR,MATCH(A145,PT_DIFFERENTIATION_VTAR_ID,0))</f>
        <v>Тариф на транспортировку сточных вод</v>
      </c>
      <c r="G145" s="146" t="str">
        <f>INDEX(PT_DIFFERENTIATION_NTAR,MATCH(B145,PT_DIFFERENTIATION_NTAR_ID,0))</f>
        <v/>
      </c>
      <c r="H145" s="147"/>
      <c r="I145" s="148"/>
      <c r="J145" s="149"/>
      <c r="K145" s="157"/>
      <c r="L145" s="147" t="s">
        <v>76</v>
      </c>
      <c r="M145" s="195"/>
      <c r="N145" s="152"/>
      <c r="O145" s="23"/>
      <c r="P145" s="23"/>
      <c r="AH145" s="7">
        <v>0</v>
      </c>
    </row>
    <row r="146" spans="1:34" s="7" customFormat="1" ht="18.75" hidden="1" customHeight="1">
      <c r="A146" s="14"/>
      <c r="B146" s="14"/>
      <c r="C146" s="143" t="s">
        <v>79</v>
      </c>
      <c r="D146" s="183"/>
      <c r="E146" s="177"/>
      <c r="F146" s="181"/>
      <c r="G146" s="146"/>
      <c r="H146" s="153"/>
      <c r="I146" s="154" t="s">
        <v>78</v>
      </c>
      <c r="J146" s="155"/>
      <c r="K146" s="153"/>
      <c r="L146" s="156"/>
      <c r="M146" s="195"/>
      <c r="N146" s="152"/>
      <c r="O146" s="23"/>
      <c r="P146" s="23"/>
      <c r="AH146" s="7">
        <v>0</v>
      </c>
    </row>
    <row r="147" spans="1:34" s="7" customFormat="1" ht="0.75" hidden="1" customHeight="1">
      <c r="A147" s="14"/>
      <c r="B147" s="14"/>
      <c r="C147" s="143" t="s">
        <v>130</v>
      </c>
      <c r="D147" s="183"/>
      <c r="E147" s="177"/>
      <c r="F147" s="181"/>
      <c r="G147" s="182"/>
      <c r="H147" s="153"/>
      <c r="I147" s="154"/>
      <c r="J147" s="155"/>
      <c r="K147" s="153"/>
      <c r="L147" s="156"/>
      <c r="M147" s="195"/>
      <c r="N147" s="152"/>
      <c r="O147" s="23"/>
      <c r="P147" s="23"/>
      <c r="AH147" s="7">
        <v>0</v>
      </c>
    </row>
    <row r="148" spans="1:34" s="7" customFormat="1" ht="18.75" hidden="1" customHeight="1">
      <c r="A148" s="14" t="s">
        <v>124</v>
      </c>
      <c r="B148" s="14" t="s">
        <v>125</v>
      </c>
      <c r="C148" s="143"/>
      <c r="D148" s="183"/>
      <c r="E148" s="177"/>
      <c r="F148" s="181" t="str">
        <f>INDEX(PT_DIFFERENTIATION_VTAR,MATCH(A148,PT_DIFFERENTIATION_VTAR_ID,0))</f>
        <v>Тариф на подключение (технологическое присоединение) к централизованной системе водоотведения</v>
      </c>
      <c r="G148" s="146" t="str">
        <f>INDEX(PT_DIFFERENTIATION_NTAR,MATCH(B148,PT_DIFFERENTIATION_NTAR_ID,0))</f>
        <v/>
      </c>
      <c r="H148" s="147"/>
      <c r="I148" s="148"/>
      <c r="J148" s="149"/>
      <c r="K148" s="157"/>
      <c r="L148" s="147" t="s">
        <v>76</v>
      </c>
      <c r="M148" s="195"/>
      <c r="N148" s="152"/>
      <c r="O148" s="23"/>
      <c r="P148" s="23"/>
      <c r="AH148" s="7">
        <v>0</v>
      </c>
    </row>
    <row r="149" spans="1:34" s="7" customFormat="1" ht="18.75" hidden="1" customHeight="1">
      <c r="A149" s="14"/>
      <c r="B149" s="14"/>
      <c r="C149" s="143" t="s">
        <v>79</v>
      </c>
      <c r="D149" s="183"/>
      <c r="E149" s="177"/>
      <c r="F149" s="181"/>
      <c r="G149" s="146"/>
      <c r="H149" s="153"/>
      <c r="I149" s="154" t="s">
        <v>78</v>
      </c>
      <c r="J149" s="155"/>
      <c r="K149" s="153"/>
      <c r="L149" s="156"/>
      <c r="M149" s="195"/>
      <c r="N149" s="152"/>
      <c r="O149" s="23"/>
      <c r="P149" s="23"/>
      <c r="AH149" s="7">
        <v>0</v>
      </c>
    </row>
    <row r="150" spans="1:34" s="7" customFormat="1" ht="1.1499999999999999" customHeight="1">
      <c r="A150" s="14"/>
      <c r="B150" s="14"/>
      <c r="C150" s="143" t="s">
        <v>130</v>
      </c>
      <c r="D150" s="183"/>
      <c r="E150" s="177"/>
      <c r="F150" s="181"/>
      <c r="G150" s="182"/>
      <c r="H150" s="153"/>
      <c r="I150" s="154"/>
      <c r="J150" s="155"/>
      <c r="K150" s="153"/>
      <c r="L150" s="156"/>
      <c r="M150" s="195"/>
      <c r="N150" s="152"/>
      <c r="O150" s="23"/>
      <c r="P150" s="23"/>
      <c r="AH150" s="7">
        <v>1</v>
      </c>
    </row>
    <row r="151" spans="1:34" ht="19.899999999999999" customHeight="1">
      <c r="A151" s="14"/>
      <c r="B151" s="14"/>
      <c r="D151" s="84"/>
      <c r="E151" s="189" t="s">
        <v>131</v>
      </c>
      <c r="F151" s="1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1" s="174"/>
      <c r="H151" s="174"/>
      <c r="I151" s="174"/>
      <c r="J151" s="174"/>
      <c r="K151" s="174"/>
      <c r="L151" s="174"/>
      <c r="M151" s="190"/>
      <c r="N151" s="152"/>
      <c r="AH151" s="7">
        <v>19</v>
      </c>
    </row>
    <row r="152" spans="1:34" s="7" customFormat="1" ht="60.75" hidden="1" customHeight="1">
      <c r="A152" s="14" t="s">
        <v>74</v>
      </c>
      <c r="B152" s="14" t="s">
        <v>75</v>
      </c>
      <c r="C152" s="143"/>
      <c r="D152" s="183"/>
      <c r="E152" s="177"/>
      <c r="F152" s="181" t="str">
        <f>INDEX(PT_DIFFERENTIATION_VTAR,MATCH(A152,PT_DIFFERENTIATION_VTAR_ID,0))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2" s="146" t="str">
        <f>INDEX(PT_DIFFERENTIATION_NTAR,MATCH(B152,PT_DIFFERENTIATION_NTAR_ID,0))</f>
        <v/>
      </c>
      <c r="H152" s="147"/>
      <c r="I152" s="148"/>
      <c r="J152" s="149"/>
      <c r="K152" s="157"/>
      <c r="L152" s="147" t="s">
        <v>76</v>
      </c>
      <c r="M152"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2" s="152"/>
      <c r="O152" s="23"/>
      <c r="P152" s="23"/>
      <c r="AH152" s="7">
        <v>0</v>
      </c>
    </row>
    <row r="153" spans="1:34" s="7" customFormat="1" ht="18.75" hidden="1" customHeight="1">
      <c r="A153" s="14"/>
      <c r="B153" s="14"/>
      <c r="C153" s="143" t="s">
        <v>79</v>
      </c>
      <c r="D153" s="183"/>
      <c r="E153" s="177"/>
      <c r="F153" s="181"/>
      <c r="G153" s="146"/>
      <c r="H153" s="153"/>
      <c r="I153" s="154" t="s">
        <v>78</v>
      </c>
      <c r="J153" s="155"/>
      <c r="K153" s="153"/>
      <c r="L153" s="156"/>
      <c r="M153" s="180"/>
      <c r="N153" s="152"/>
      <c r="O153" s="23"/>
      <c r="P153" s="23"/>
      <c r="AH153" s="7">
        <v>0</v>
      </c>
    </row>
    <row r="154" spans="1:34" s="7" customFormat="1" ht="0.75" hidden="1" customHeight="1">
      <c r="A154" s="14"/>
      <c r="B154" s="14"/>
      <c r="C154" s="143" t="s">
        <v>130</v>
      </c>
      <c r="D154" s="183"/>
      <c r="E154" s="177"/>
      <c r="F154" s="181"/>
      <c r="G154" s="182"/>
      <c r="H154" s="153"/>
      <c r="I154" s="154"/>
      <c r="J154" s="155"/>
      <c r="K154" s="153"/>
      <c r="L154" s="156"/>
      <c r="M154" s="180"/>
      <c r="N154" s="152"/>
      <c r="O154" s="23"/>
      <c r="P154" s="23"/>
      <c r="AH154" s="7">
        <v>0</v>
      </c>
    </row>
    <row r="155" spans="1:34" s="7" customFormat="1" ht="45" customHeight="1">
      <c r="A155" s="14" t="s">
        <v>88</v>
      </c>
      <c r="B155" s="14" t="s">
        <v>66</v>
      </c>
      <c r="C155" s="143"/>
      <c r="D155" s="183"/>
      <c r="E155" s="177"/>
      <c r="F155" s="181" t="str">
        <f>INDEX(PT_DIFFERENTIATION_VTAR,MATCH(A155,PT_DIFFERENTIATION_VTAR_ID,0))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5" s="146" t="str">
        <f>INDEX(PT_DIFFERENTIATION_NTAR,MATCH(B155,PT_DIFFERENTIATION_NTAR_ID,0))</f>
        <v>Тариф на тепловую энергию (мощность) город Сургут, от котельной по ул. Крылова, д. 55/2</v>
      </c>
      <c r="H155" s="147"/>
      <c r="I155" s="148">
        <v>46388</v>
      </c>
      <c r="J155" s="149">
        <v>46752</v>
      </c>
      <c r="K155" s="157">
        <v>165.94800000000001</v>
      </c>
      <c r="L155" s="147" t="s">
        <v>76</v>
      </c>
      <c r="M155" s="193"/>
      <c r="N155" s="152"/>
      <c r="O155" s="23"/>
      <c r="P155" s="23"/>
      <c r="AH155" s="7">
        <v>0</v>
      </c>
    </row>
    <row r="156" spans="1:34" s="7" customFormat="1" ht="56.25" customHeight="1">
      <c r="A156" s="14"/>
      <c r="B156" s="14"/>
      <c r="C156" s="143"/>
      <c r="D156" s="186"/>
      <c r="E156" s="187"/>
      <c r="F156" s="187"/>
      <c r="G156" s="187"/>
      <c r="H156" s="122" t="s">
        <v>37</v>
      </c>
      <c r="I156" s="148">
        <v>46753</v>
      </c>
      <c r="J156" s="149">
        <v>47118</v>
      </c>
      <c r="K156" s="157">
        <v>177.499</v>
      </c>
      <c r="L156" s="147" t="s">
        <v>76</v>
      </c>
      <c r="M156" s="151"/>
      <c r="N156" s="152"/>
      <c r="O156" s="23"/>
      <c r="P156" s="23"/>
      <c r="AH156" s="7">
        <v>0</v>
      </c>
    </row>
    <row r="157" spans="1:34" s="7" customFormat="1" ht="56.25" customHeight="1">
      <c r="A157" s="14"/>
      <c r="B157" s="14"/>
      <c r="C157" s="143"/>
      <c r="D157" s="186"/>
      <c r="E157" s="187"/>
      <c r="F157" s="187"/>
      <c r="G157" s="187"/>
      <c r="H157" s="122" t="s">
        <v>37</v>
      </c>
      <c r="I157" s="148">
        <v>47119</v>
      </c>
      <c r="J157" s="149">
        <v>47483</v>
      </c>
      <c r="K157" s="157">
        <v>187.499</v>
      </c>
      <c r="L157" s="147" t="s">
        <v>76</v>
      </c>
      <c r="M157" s="151"/>
      <c r="N157" s="152"/>
      <c r="O157" s="23"/>
      <c r="P157" s="23"/>
      <c r="AH157" s="7">
        <v>0</v>
      </c>
    </row>
    <row r="158" spans="1:34" s="7" customFormat="1" ht="18.75" customHeight="1">
      <c r="A158" s="14"/>
      <c r="B158" s="14"/>
      <c r="C158" s="143" t="s">
        <v>79</v>
      </c>
      <c r="D158" s="183"/>
      <c r="E158" s="177"/>
      <c r="F158" s="181"/>
      <c r="G158" s="146"/>
      <c r="H158" s="153"/>
      <c r="I158" s="154" t="s">
        <v>78</v>
      </c>
      <c r="J158" s="155"/>
      <c r="K158" s="153"/>
      <c r="L158" s="156"/>
      <c r="M158" s="194"/>
      <c r="N158" s="152"/>
      <c r="O158" s="23"/>
      <c r="P158" s="23"/>
      <c r="AH158" s="7">
        <v>0</v>
      </c>
    </row>
    <row r="159" spans="1:34" s="7" customFormat="1" ht="0.75" customHeight="1">
      <c r="A159" s="14"/>
      <c r="B159" s="14"/>
      <c r="C159" s="143" t="s">
        <v>130</v>
      </c>
      <c r="D159" s="183"/>
      <c r="E159" s="177"/>
      <c r="F159" s="181"/>
      <c r="G159" s="182"/>
      <c r="H159" s="153"/>
      <c r="I159" s="154"/>
      <c r="J159" s="155"/>
      <c r="K159" s="153"/>
      <c r="L159" s="156"/>
      <c r="M159" s="195"/>
      <c r="N159" s="152"/>
      <c r="O159" s="23"/>
      <c r="P159" s="23"/>
      <c r="AH159" s="7">
        <v>0</v>
      </c>
    </row>
    <row r="160" spans="1:34" s="7" customFormat="1" ht="45" hidden="1" customHeight="1">
      <c r="A160" s="14" t="s">
        <v>90</v>
      </c>
      <c r="B160" s="14" t="s">
        <v>91</v>
      </c>
      <c r="C160" s="143"/>
      <c r="D160" s="183"/>
      <c r="E160" s="177"/>
      <c r="F160" s="181"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146" t="str">
        <f>INDEX(PT_DIFFERENTIATION_NTAR,MATCH(B160,PT_DIFFERENTIATION_NTAR_ID,0))</f>
        <v/>
      </c>
      <c r="H160" s="147"/>
      <c r="I160" s="148"/>
      <c r="J160" s="149"/>
      <c r="K160" s="157"/>
      <c r="L160" s="147" t="s">
        <v>76</v>
      </c>
      <c r="M160" s="195"/>
      <c r="N160" s="152"/>
      <c r="O160" s="23"/>
      <c r="P160" s="23"/>
      <c r="AH160" s="7">
        <v>0</v>
      </c>
    </row>
    <row r="161" spans="1:34" s="7" customFormat="1" ht="18.75" hidden="1" customHeight="1">
      <c r="A161" s="14"/>
      <c r="B161" s="14"/>
      <c r="C161" s="143" t="s">
        <v>79</v>
      </c>
      <c r="D161" s="183"/>
      <c r="E161" s="177"/>
      <c r="F161" s="181"/>
      <c r="G161" s="146"/>
      <c r="H161" s="153"/>
      <c r="I161" s="154" t="s">
        <v>78</v>
      </c>
      <c r="J161" s="155"/>
      <c r="K161" s="153"/>
      <c r="L161" s="156"/>
      <c r="M161" s="195"/>
      <c r="N161" s="152"/>
      <c r="O161" s="23"/>
      <c r="P161" s="23"/>
      <c r="AH161" s="7">
        <v>0</v>
      </c>
    </row>
    <row r="162" spans="1:34" s="7" customFormat="1" ht="0.75" hidden="1" customHeight="1">
      <c r="A162" s="14"/>
      <c r="B162" s="14"/>
      <c r="C162" s="143" t="s">
        <v>130</v>
      </c>
      <c r="D162" s="183"/>
      <c r="E162" s="177"/>
      <c r="F162" s="181"/>
      <c r="G162" s="182"/>
      <c r="H162" s="153"/>
      <c r="I162" s="154"/>
      <c r="J162" s="155"/>
      <c r="K162" s="153"/>
      <c r="L162" s="156"/>
      <c r="M162" s="195"/>
      <c r="N162" s="152"/>
      <c r="O162" s="23"/>
      <c r="P162" s="23"/>
      <c r="AH162" s="7">
        <v>0</v>
      </c>
    </row>
    <row r="163" spans="1:34" s="7" customFormat="1" ht="45" hidden="1" customHeight="1">
      <c r="A163" s="14" t="s">
        <v>92</v>
      </c>
      <c r="B163" s="14" t="s">
        <v>93</v>
      </c>
      <c r="C163" s="143"/>
      <c r="D163" s="183"/>
      <c r="E163" s="177"/>
      <c r="F163" s="181" t="str">
        <f>INDEX(PT_DIFFERENTIATION_VTAR,MATCH(A163,PT_DIFFERENTIATION_VTAR_ID,0))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3" s="146" t="str">
        <f>INDEX(PT_DIFFERENTIATION_NTAR,MATCH(B163,PT_DIFFERENTIATION_NTAR_ID,0))</f>
        <v/>
      </c>
      <c r="H163" s="147"/>
      <c r="I163" s="148"/>
      <c r="J163" s="149"/>
      <c r="K163" s="157"/>
      <c r="L163" s="147" t="s">
        <v>76</v>
      </c>
      <c r="M163" s="195"/>
      <c r="N163" s="152"/>
      <c r="O163" s="23"/>
      <c r="P163" s="23"/>
      <c r="AH163" s="7">
        <v>0</v>
      </c>
    </row>
    <row r="164" spans="1:34" s="7" customFormat="1" ht="18.75" hidden="1" customHeight="1">
      <c r="A164" s="14"/>
      <c r="B164" s="14"/>
      <c r="C164" s="143" t="s">
        <v>79</v>
      </c>
      <c r="D164" s="183"/>
      <c r="E164" s="177"/>
      <c r="F164" s="181"/>
      <c r="G164" s="146"/>
      <c r="H164" s="153"/>
      <c r="I164" s="154" t="s">
        <v>78</v>
      </c>
      <c r="J164" s="155"/>
      <c r="K164" s="153"/>
      <c r="L164" s="156"/>
      <c r="M164" s="195"/>
      <c r="N164" s="152"/>
      <c r="O164" s="23"/>
      <c r="P164" s="23"/>
      <c r="AH164" s="7">
        <v>0</v>
      </c>
    </row>
    <row r="165" spans="1:34" s="7" customFormat="1" ht="0.75" hidden="1" customHeight="1">
      <c r="A165" s="14"/>
      <c r="B165" s="14"/>
      <c r="C165" s="143" t="s">
        <v>130</v>
      </c>
      <c r="D165" s="183"/>
      <c r="E165" s="177"/>
      <c r="F165" s="181"/>
      <c r="G165" s="182"/>
      <c r="H165" s="153"/>
      <c r="I165" s="154"/>
      <c r="J165" s="155"/>
      <c r="K165" s="153"/>
      <c r="L165" s="156"/>
      <c r="M165" s="195"/>
      <c r="N165" s="152"/>
      <c r="O165" s="23"/>
      <c r="P165" s="23"/>
      <c r="AH165" s="7">
        <v>0</v>
      </c>
    </row>
    <row r="166" spans="1:34" s="7" customFormat="1" ht="18.75" hidden="1" customHeight="1">
      <c r="A166" s="14" t="s">
        <v>94</v>
      </c>
      <c r="B166" s="14" t="s">
        <v>95</v>
      </c>
      <c r="C166" s="143"/>
      <c r="D166" s="183"/>
      <c r="E166" s="177"/>
      <c r="F166" s="181" t="str">
        <f>INDEX(PT_DIFFERENTIATION_VTAR,MATCH(A166,PT_DIFFERENTIATION_VTAR_ID,0))</f>
        <v>Тарифы на услуги по передаче тепловой энергии</v>
      </c>
      <c r="G166" s="146" t="str">
        <f>INDEX(PT_DIFFERENTIATION_NTAR,MATCH(B166,PT_DIFFERENTIATION_NTAR_ID,0))</f>
        <v/>
      </c>
      <c r="H166" s="147"/>
      <c r="I166" s="148"/>
      <c r="J166" s="149"/>
      <c r="K166" s="157"/>
      <c r="L166" s="147" t="s">
        <v>76</v>
      </c>
      <c r="M166" s="195"/>
      <c r="N166" s="152"/>
      <c r="O166" s="23"/>
      <c r="P166" s="23"/>
      <c r="AH166" s="7">
        <v>0</v>
      </c>
    </row>
    <row r="167" spans="1:34" s="7" customFormat="1" ht="18.75" hidden="1" customHeight="1">
      <c r="A167" s="14"/>
      <c r="B167" s="14"/>
      <c r="C167" s="143" t="s">
        <v>79</v>
      </c>
      <c r="D167" s="183"/>
      <c r="E167" s="177"/>
      <c r="F167" s="181"/>
      <c r="G167" s="146"/>
      <c r="H167" s="153"/>
      <c r="I167" s="154" t="s">
        <v>78</v>
      </c>
      <c r="J167" s="155"/>
      <c r="K167" s="153"/>
      <c r="L167" s="156"/>
      <c r="M167" s="195"/>
      <c r="N167" s="152"/>
      <c r="O167" s="23"/>
      <c r="P167" s="23"/>
      <c r="AH167" s="7">
        <v>0</v>
      </c>
    </row>
    <row r="168" spans="1:34" s="7" customFormat="1" ht="0.75" hidden="1" customHeight="1">
      <c r="A168" s="14"/>
      <c r="B168" s="14"/>
      <c r="C168" s="143" t="s">
        <v>130</v>
      </c>
      <c r="D168" s="183"/>
      <c r="E168" s="177"/>
      <c r="F168" s="181"/>
      <c r="G168" s="182"/>
      <c r="H168" s="153"/>
      <c r="I168" s="154"/>
      <c r="J168" s="155"/>
      <c r="K168" s="153"/>
      <c r="L168" s="156"/>
      <c r="M168" s="195"/>
      <c r="N168" s="152"/>
      <c r="O168" s="23"/>
      <c r="P168" s="23"/>
      <c r="AH168" s="7">
        <v>0</v>
      </c>
    </row>
    <row r="169" spans="1:34" s="7" customFormat="1" ht="18.75" hidden="1" customHeight="1">
      <c r="A169" s="14" t="s">
        <v>96</v>
      </c>
      <c r="B169" s="14" t="s">
        <v>97</v>
      </c>
      <c r="C169" s="143"/>
      <c r="D169" s="183"/>
      <c r="E169" s="177"/>
      <c r="F169" s="181" t="str">
        <f>INDEX(PT_DIFFERENTIATION_VTAR,MATCH(A169,PT_DIFFERENTIATION_VTAR_ID,0))</f>
        <v>Тарифы на услуги по передаче теплоносителя</v>
      </c>
      <c r="G169" s="146" t="str">
        <f>INDEX(PT_DIFFERENTIATION_NTAR,MATCH(B169,PT_DIFFERENTIATION_NTAR_ID,0))</f>
        <v/>
      </c>
      <c r="H169" s="147"/>
      <c r="I169" s="148"/>
      <c r="J169" s="149"/>
      <c r="K169" s="157"/>
      <c r="L169" s="147" t="s">
        <v>76</v>
      </c>
      <c r="M169" s="195"/>
      <c r="N169" s="152"/>
      <c r="O169" s="23"/>
      <c r="P169" s="23"/>
      <c r="AH169" s="7">
        <v>0</v>
      </c>
    </row>
    <row r="170" spans="1:34" s="7" customFormat="1" ht="18.75" hidden="1" customHeight="1">
      <c r="A170" s="14"/>
      <c r="B170" s="14"/>
      <c r="C170" s="143" t="s">
        <v>79</v>
      </c>
      <c r="D170" s="183"/>
      <c r="E170" s="177"/>
      <c r="F170" s="181"/>
      <c r="G170" s="146"/>
      <c r="H170" s="153"/>
      <c r="I170" s="154" t="s">
        <v>78</v>
      </c>
      <c r="J170" s="155"/>
      <c r="K170" s="153"/>
      <c r="L170" s="156"/>
      <c r="M170" s="195"/>
      <c r="N170" s="152"/>
      <c r="O170" s="23"/>
      <c r="P170" s="23"/>
      <c r="AH170" s="7">
        <v>0</v>
      </c>
    </row>
    <row r="171" spans="1:34" s="7" customFormat="1" ht="0.75" hidden="1" customHeight="1">
      <c r="A171" s="14"/>
      <c r="B171" s="14"/>
      <c r="C171" s="143" t="s">
        <v>130</v>
      </c>
      <c r="D171" s="183"/>
      <c r="E171" s="177"/>
      <c r="F171" s="181"/>
      <c r="G171" s="182"/>
      <c r="H171" s="153"/>
      <c r="I171" s="154"/>
      <c r="J171" s="155"/>
      <c r="K171" s="153"/>
      <c r="L171" s="156"/>
      <c r="M171" s="195"/>
      <c r="N171" s="152"/>
      <c r="O171" s="23"/>
      <c r="P171" s="23"/>
      <c r="AH171" s="7">
        <v>0</v>
      </c>
    </row>
    <row r="172" spans="1:34" s="7" customFormat="1" ht="18.75" hidden="1" customHeight="1">
      <c r="A172" s="14" t="s">
        <v>98</v>
      </c>
      <c r="B172" s="14" t="s">
        <v>99</v>
      </c>
      <c r="C172" s="143"/>
      <c r="D172" s="183"/>
      <c r="E172" s="177"/>
      <c r="F172" s="181" t="str">
        <f>INDEX(PT_DIFFERENTIATION_VTAR,MATCH(A172,PT_DIFFERENTIATION_VTAR_ID,0))</f>
        <v>Плата за услуги по поддержанию резервной тепловой мощности при отсутствии потребления тепловой энергии</v>
      </c>
      <c r="G172" s="146" t="str">
        <f>INDEX(PT_DIFFERENTIATION_NTAR,MATCH(B172,PT_DIFFERENTIATION_NTAR_ID,0))</f>
        <v/>
      </c>
      <c r="H172" s="147"/>
      <c r="I172" s="148"/>
      <c r="J172" s="149"/>
      <c r="K172" s="157"/>
      <c r="L172" s="147" t="s">
        <v>76</v>
      </c>
      <c r="M172" s="195"/>
      <c r="N172" s="152"/>
      <c r="O172" s="23"/>
      <c r="P172" s="23"/>
      <c r="AH172" s="7">
        <v>0</v>
      </c>
    </row>
    <row r="173" spans="1:34" s="7" customFormat="1" ht="18.75" hidden="1" customHeight="1">
      <c r="A173" s="14"/>
      <c r="B173" s="14"/>
      <c r="C173" s="143" t="s">
        <v>79</v>
      </c>
      <c r="D173" s="183"/>
      <c r="E173" s="177"/>
      <c r="F173" s="181"/>
      <c r="G173" s="146"/>
      <c r="H173" s="153"/>
      <c r="I173" s="154" t="s">
        <v>78</v>
      </c>
      <c r="J173" s="155"/>
      <c r="K173" s="153"/>
      <c r="L173" s="156"/>
      <c r="M173" s="195"/>
      <c r="N173" s="152"/>
      <c r="O173" s="23"/>
      <c r="P173" s="23"/>
      <c r="AH173" s="7">
        <v>0</v>
      </c>
    </row>
    <row r="174" spans="1:34" s="7" customFormat="1" ht="0.75" hidden="1" customHeight="1">
      <c r="A174" s="14"/>
      <c r="B174" s="14"/>
      <c r="C174" s="143" t="s">
        <v>130</v>
      </c>
      <c r="D174" s="183"/>
      <c r="E174" s="177"/>
      <c r="F174" s="181"/>
      <c r="G174" s="182"/>
      <c r="H174" s="153"/>
      <c r="I174" s="154"/>
      <c r="J174" s="155"/>
      <c r="K174" s="153"/>
      <c r="L174" s="156"/>
      <c r="M174" s="195"/>
      <c r="N174" s="152"/>
      <c r="O174" s="23"/>
      <c r="P174" s="23"/>
      <c r="AH174" s="7">
        <v>0</v>
      </c>
    </row>
    <row r="175" spans="1:34" s="7" customFormat="1" ht="18.75" hidden="1" customHeight="1">
      <c r="A175" s="14" t="s">
        <v>100</v>
      </c>
      <c r="B175" s="14" t="s">
        <v>101</v>
      </c>
      <c r="C175" s="143"/>
      <c r="D175" s="183"/>
      <c r="E175" s="177"/>
      <c r="F175" s="181" t="str">
        <f>INDEX(PT_DIFFERENTIATION_VTAR,MATCH(A175,PT_DIFFERENTIATION_VTAR_ID,0))</f>
        <v>Плата за подключение (технологическое присоединение) к системе теплоснабжения</v>
      </c>
      <c r="G175" s="146" t="str">
        <f>INDEX(PT_DIFFERENTIATION_NTAR,MATCH(B175,PT_DIFFERENTIATION_NTAR_ID,0))</f>
        <v/>
      </c>
      <c r="H175" s="147"/>
      <c r="I175" s="148"/>
      <c r="J175" s="149"/>
      <c r="K175" s="157"/>
      <c r="L175" s="147" t="s">
        <v>76</v>
      </c>
      <c r="M175" s="195"/>
      <c r="N175" s="152"/>
      <c r="O175" s="23"/>
      <c r="P175" s="23"/>
      <c r="AH175" s="7">
        <v>0</v>
      </c>
    </row>
    <row r="176" spans="1:34" s="7" customFormat="1" ht="18.75" hidden="1" customHeight="1">
      <c r="A176" s="14"/>
      <c r="B176" s="14"/>
      <c r="C176" s="143" t="s">
        <v>79</v>
      </c>
      <c r="D176" s="183"/>
      <c r="E176" s="177"/>
      <c r="F176" s="181"/>
      <c r="G176" s="146"/>
      <c r="H176" s="153"/>
      <c r="I176" s="154" t="s">
        <v>78</v>
      </c>
      <c r="J176" s="155"/>
      <c r="K176" s="153"/>
      <c r="L176" s="156"/>
      <c r="M176" s="195"/>
      <c r="N176" s="152"/>
      <c r="O176" s="23"/>
      <c r="P176" s="23"/>
      <c r="AH176" s="7">
        <v>0</v>
      </c>
    </row>
    <row r="177" spans="1:34" s="7" customFormat="1" ht="0.75" hidden="1" customHeight="1">
      <c r="A177" s="14"/>
      <c r="B177" s="14"/>
      <c r="C177" s="143" t="s">
        <v>130</v>
      </c>
      <c r="D177" s="183"/>
      <c r="E177" s="177"/>
      <c r="F177" s="181"/>
      <c r="G177" s="182"/>
      <c r="H177" s="153"/>
      <c r="I177" s="154"/>
      <c r="J177" s="155"/>
      <c r="K177" s="153"/>
      <c r="L177" s="156"/>
      <c r="M177" s="195"/>
      <c r="N177" s="152"/>
      <c r="O177" s="23"/>
      <c r="P177" s="23"/>
      <c r="AH177" s="7">
        <v>0</v>
      </c>
    </row>
    <row r="178" spans="1:34" s="7" customFormat="1" ht="18.75" hidden="1" customHeight="1">
      <c r="A178" s="14" t="s">
        <v>102</v>
      </c>
      <c r="B178" s="14" t="s">
        <v>103</v>
      </c>
      <c r="C178" s="143"/>
      <c r="D178" s="183"/>
      <c r="E178" s="177"/>
      <c r="F178" s="181" t="str">
        <f>INDEX(PT_DIFFERENTIATION_VTAR,MATCH(A178,PT_DIFFERENTIATION_VTAR_ID,0))</f>
        <v>Плата за подключение (технологическое присоединение) к системе теплоснабжения (индивидуальная)</v>
      </c>
      <c r="G178" s="146" t="str">
        <f>INDEX(PT_DIFFERENTIATION_NTAR,MATCH(B178,PT_DIFFERENTIATION_NTAR_ID,0))</f>
        <v/>
      </c>
      <c r="H178" s="147"/>
      <c r="I178" s="148"/>
      <c r="J178" s="149"/>
      <c r="K178" s="157"/>
      <c r="L178" s="147" t="s">
        <v>76</v>
      </c>
      <c r="M178" s="195"/>
      <c r="N178" s="152"/>
      <c r="O178" s="23"/>
      <c r="P178" s="23"/>
      <c r="AH178" s="7">
        <v>0</v>
      </c>
    </row>
    <row r="179" spans="1:34" s="7" customFormat="1" ht="18.75" hidden="1" customHeight="1">
      <c r="A179" s="14"/>
      <c r="B179" s="14"/>
      <c r="C179" s="143" t="s">
        <v>79</v>
      </c>
      <c r="D179" s="183"/>
      <c r="E179" s="177"/>
      <c r="F179" s="181"/>
      <c r="G179" s="146"/>
      <c r="H179" s="153"/>
      <c r="I179" s="154" t="s">
        <v>78</v>
      </c>
      <c r="J179" s="155"/>
      <c r="K179" s="153"/>
      <c r="L179" s="156"/>
      <c r="M179" s="195"/>
      <c r="N179" s="152"/>
      <c r="O179" s="23"/>
      <c r="P179" s="23"/>
      <c r="AH179" s="7">
        <v>0</v>
      </c>
    </row>
    <row r="180" spans="1:34" s="7" customFormat="1" ht="0.75" hidden="1" customHeight="1">
      <c r="A180" s="14"/>
      <c r="B180" s="14"/>
      <c r="C180" s="143" t="s">
        <v>130</v>
      </c>
      <c r="D180" s="183"/>
      <c r="E180" s="177"/>
      <c r="F180" s="181"/>
      <c r="G180" s="182"/>
      <c r="H180" s="153"/>
      <c r="I180" s="154"/>
      <c r="J180" s="155"/>
      <c r="K180" s="153"/>
      <c r="L180" s="156"/>
      <c r="M180" s="195"/>
      <c r="N180" s="152"/>
      <c r="O180" s="23"/>
      <c r="P180" s="23"/>
      <c r="AH180" s="7">
        <v>0</v>
      </c>
    </row>
    <row r="181" spans="1:34" s="7" customFormat="1" ht="18.75" hidden="1" customHeight="1">
      <c r="A181" s="14" t="s">
        <v>104</v>
      </c>
      <c r="B181" s="14" t="s">
        <v>105</v>
      </c>
      <c r="C181" s="143"/>
      <c r="D181" s="183"/>
      <c r="E181" s="177"/>
      <c r="F181" s="181" t="str">
        <f>INDEX(PT_DIFFERENTIATION_VTAR,MATCH(A181,PT_DIFFERENTIATION_VTAR_ID,0))</f>
        <v>Тариф на питьевую воду (питьевое водоснабжение)</v>
      </c>
      <c r="G181" s="146" t="str">
        <f>INDEX(PT_DIFFERENTIATION_NTAR,MATCH(B181,PT_DIFFERENTIATION_NTAR_ID,0))</f>
        <v/>
      </c>
      <c r="H181" s="147"/>
      <c r="I181" s="148"/>
      <c r="J181" s="149"/>
      <c r="K181" s="157"/>
      <c r="L181" s="147" t="s">
        <v>76</v>
      </c>
      <c r="M181" s="195"/>
      <c r="N181" s="152"/>
      <c r="O181" s="23"/>
      <c r="P181" s="23"/>
      <c r="AH181" s="7">
        <v>0</v>
      </c>
    </row>
    <row r="182" spans="1:34" s="7" customFormat="1" ht="18.75" hidden="1" customHeight="1">
      <c r="A182" s="14"/>
      <c r="B182" s="14"/>
      <c r="C182" s="143" t="s">
        <v>79</v>
      </c>
      <c r="D182" s="183"/>
      <c r="E182" s="177"/>
      <c r="F182" s="181"/>
      <c r="G182" s="146"/>
      <c r="H182" s="153"/>
      <c r="I182" s="154" t="s">
        <v>78</v>
      </c>
      <c r="J182" s="155"/>
      <c r="K182" s="153"/>
      <c r="L182" s="156"/>
      <c r="M182" s="195"/>
      <c r="N182" s="152"/>
      <c r="O182" s="23"/>
      <c r="P182" s="23"/>
      <c r="AH182" s="7">
        <v>0</v>
      </c>
    </row>
    <row r="183" spans="1:34" s="7" customFormat="1" ht="0.75" hidden="1" customHeight="1">
      <c r="A183" s="14"/>
      <c r="B183" s="14"/>
      <c r="C183" s="143" t="s">
        <v>130</v>
      </c>
      <c r="D183" s="183"/>
      <c r="E183" s="177"/>
      <c r="F183" s="181"/>
      <c r="G183" s="182"/>
      <c r="H183" s="153"/>
      <c r="I183" s="154"/>
      <c r="J183" s="155"/>
      <c r="K183" s="153"/>
      <c r="L183" s="156"/>
      <c r="M183" s="195"/>
      <c r="N183" s="152"/>
      <c r="O183" s="23"/>
      <c r="P183" s="23"/>
      <c r="AH183" s="7">
        <v>0</v>
      </c>
    </row>
    <row r="184" spans="1:34" s="7" customFormat="1" ht="18.75" hidden="1" customHeight="1">
      <c r="A184" s="14" t="s">
        <v>106</v>
      </c>
      <c r="B184" s="14" t="s">
        <v>107</v>
      </c>
      <c r="C184" s="143"/>
      <c r="D184" s="183"/>
      <c r="E184" s="177"/>
      <c r="F184" s="181" t="str">
        <f>INDEX(PT_DIFFERENTIATION_VTAR,MATCH(A184,PT_DIFFERENTIATION_VTAR_ID,0))</f>
        <v>Тариф на техническую воду</v>
      </c>
      <c r="G184" s="146" t="str">
        <f>INDEX(PT_DIFFERENTIATION_NTAR,MATCH(B184,PT_DIFFERENTIATION_NTAR_ID,0))</f>
        <v/>
      </c>
      <c r="H184" s="147"/>
      <c r="I184" s="148"/>
      <c r="J184" s="149"/>
      <c r="K184" s="157"/>
      <c r="L184" s="147" t="s">
        <v>76</v>
      </c>
      <c r="M184" s="195"/>
      <c r="N184" s="152"/>
      <c r="O184" s="23"/>
      <c r="P184" s="23"/>
      <c r="AH184" s="7">
        <v>0</v>
      </c>
    </row>
    <row r="185" spans="1:34" s="7" customFormat="1" ht="18.75" hidden="1" customHeight="1">
      <c r="A185" s="14"/>
      <c r="B185" s="14"/>
      <c r="C185" s="143" t="s">
        <v>79</v>
      </c>
      <c r="D185" s="183"/>
      <c r="E185" s="177"/>
      <c r="F185" s="181"/>
      <c r="G185" s="146"/>
      <c r="H185" s="153"/>
      <c r="I185" s="154" t="s">
        <v>78</v>
      </c>
      <c r="J185" s="155"/>
      <c r="K185" s="153"/>
      <c r="L185" s="156"/>
      <c r="M185" s="195"/>
      <c r="N185" s="152"/>
      <c r="O185" s="23"/>
      <c r="P185" s="23"/>
      <c r="AH185" s="7">
        <v>0</v>
      </c>
    </row>
    <row r="186" spans="1:34" s="7" customFormat="1" ht="0.75" hidden="1" customHeight="1">
      <c r="A186" s="14"/>
      <c r="B186" s="14"/>
      <c r="C186" s="143" t="s">
        <v>130</v>
      </c>
      <c r="D186" s="183"/>
      <c r="E186" s="177"/>
      <c r="F186" s="181"/>
      <c r="G186" s="182"/>
      <c r="H186" s="153"/>
      <c r="I186" s="154"/>
      <c r="J186" s="155"/>
      <c r="K186" s="153"/>
      <c r="L186" s="156"/>
      <c r="M186" s="195"/>
      <c r="N186" s="152"/>
      <c r="O186" s="23"/>
      <c r="P186" s="23"/>
      <c r="AH186" s="7">
        <v>0</v>
      </c>
    </row>
    <row r="187" spans="1:34" s="7" customFormat="1" ht="18.75" hidden="1" customHeight="1">
      <c r="A187" s="14" t="s">
        <v>108</v>
      </c>
      <c r="B187" s="14" t="s">
        <v>109</v>
      </c>
      <c r="C187" s="143"/>
      <c r="D187" s="183"/>
      <c r="E187" s="177"/>
      <c r="F187" s="181" t="str">
        <f>INDEX(PT_DIFFERENTIATION_VTAR,MATCH(A187,PT_DIFFERENTIATION_VTAR_ID,0))</f>
        <v>Тариф на транспортировку воды</v>
      </c>
      <c r="G187" s="146" t="str">
        <f>INDEX(PT_DIFFERENTIATION_NTAR,MATCH(B187,PT_DIFFERENTIATION_NTAR_ID,0))</f>
        <v/>
      </c>
      <c r="H187" s="147"/>
      <c r="I187" s="148"/>
      <c r="J187" s="149"/>
      <c r="K187" s="157"/>
      <c r="L187" s="147" t="s">
        <v>76</v>
      </c>
      <c r="M187" s="195"/>
      <c r="N187" s="152"/>
      <c r="O187" s="23"/>
      <c r="P187" s="23"/>
      <c r="AH187" s="7">
        <v>0</v>
      </c>
    </row>
    <row r="188" spans="1:34" s="7" customFormat="1" ht="18.75" hidden="1" customHeight="1">
      <c r="A188" s="14"/>
      <c r="B188" s="14"/>
      <c r="C188" s="143" t="s">
        <v>79</v>
      </c>
      <c r="D188" s="183"/>
      <c r="E188" s="177"/>
      <c r="F188" s="181"/>
      <c r="G188" s="146"/>
      <c r="H188" s="153"/>
      <c r="I188" s="154" t="s">
        <v>78</v>
      </c>
      <c r="J188" s="155"/>
      <c r="K188" s="153"/>
      <c r="L188" s="156"/>
      <c r="M188" s="195"/>
      <c r="N188" s="152"/>
      <c r="O188" s="23"/>
      <c r="P188" s="23"/>
      <c r="AH188" s="7">
        <v>0</v>
      </c>
    </row>
    <row r="189" spans="1:34" s="7" customFormat="1" ht="0.75" hidden="1" customHeight="1">
      <c r="A189" s="14"/>
      <c r="B189" s="14"/>
      <c r="C189" s="143" t="s">
        <v>130</v>
      </c>
      <c r="D189" s="183"/>
      <c r="E189" s="177"/>
      <c r="F189" s="181"/>
      <c r="G189" s="182"/>
      <c r="H189" s="153"/>
      <c r="I189" s="154"/>
      <c r="J189" s="155"/>
      <c r="K189" s="153"/>
      <c r="L189" s="156"/>
      <c r="M189" s="195"/>
      <c r="N189" s="152"/>
      <c r="O189" s="23"/>
      <c r="P189" s="23"/>
      <c r="AH189" s="7">
        <v>0</v>
      </c>
    </row>
    <row r="190" spans="1:34" s="7" customFormat="1" ht="18.75" hidden="1" customHeight="1">
      <c r="A190" s="14" t="s">
        <v>110</v>
      </c>
      <c r="B190" s="14" t="s">
        <v>111</v>
      </c>
      <c r="C190" s="143"/>
      <c r="D190" s="183"/>
      <c r="E190" s="177"/>
      <c r="F190" s="181" t="str">
        <f>INDEX(PT_DIFFERENTIATION_VTAR,MATCH(A190,PT_DIFFERENTIATION_VTAR_ID,0))</f>
        <v>Тариф на подвоз воды</v>
      </c>
      <c r="G190" s="146" t="str">
        <f>INDEX(PT_DIFFERENTIATION_NTAR,MATCH(B190,PT_DIFFERENTIATION_NTAR_ID,0))</f>
        <v/>
      </c>
      <c r="H190" s="147"/>
      <c r="I190" s="148"/>
      <c r="J190" s="149"/>
      <c r="K190" s="157"/>
      <c r="L190" s="147" t="s">
        <v>76</v>
      </c>
      <c r="M190" s="195"/>
      <c r="N190" s="152"/>
      <c r="O190" s="23"/>
      <c r="P190" s="23"/>
      <c r="AH190" s="7">
        <v>0</v>
      </c>
    </row>
    <row r="191" spans="1:34" s="7" customFormat="1" ht="18.75" hidden="1" customHeight="1">
      <c r="A191" s="14"/>
      <c r="B191" s="14"/>
      <c r="C191" s="143" t="s">
        <v>79</v>
      </c>
      <c r="D191" s="183"/>
      <c r="E191" s="177"/>
      <c r="F191" s="181"/>
      <c r="G191" s="146"/>
      <c r="H191" s="153"/>
      <c r="I191" s="154" t="s">
        <v>78</v>
      </c>
      <c r="J191" s="155"/>
      <c r="K191" s="153"/>
      <c r="L191" s="156"/>
      <c r="M191" s="195"/>
      <c r="N191" s="152"/>
      <c r="O191" s="23"/>
      <c r="P191" s="23"/>
      <c r="AH191" s="7">
        <v>0</v>
      </c>
    </row>
    <row r="192" spans="1:34" s="7" customFormat="1" ht="0.75" hidden="1" customHeight="1">
      <c r="A192" s="14"/>
      <c r="B192" s="14"/>
      <c r="C192" s="143" t="s">
        <v>130</v>
      </c>
      <c r="D192" s="183"/>
      <c r="E192" s="177"/>
      <c r="F192" s="181"/>
      <c r="G192" s="182"/>
      <c r="H192" s="153"/>
      <c r="I192" s="154"/>
      <c r="J192" s="155"/>
      <c r="K192" s="153"/>
      <c r="L192" s="156"/>
      <c r="M192" s="195"/>
      <c r="N192" s="152"/>
      <c r="O192" s="23"/>
      <c r="P192" s="23"/>
      <c r="AH192" s="7">
        <v>0</v>
      </c>
    </row>
    <row r="193" spans="1:34" s="7" customFormat="1" ht="18.75" hidden="1" customHeight="1">
      <c r="A193" s="14" t="s">
        <v>112</v>
      </c>
      <c r="B193" s="14" t="s">
        <v>113</v>
      </c>
      <c r="C193" s="143"/>
      <c r="D193" s="183"/>
      <c r="E193" s="177"/>
      <c r="F193" s="181" t="str">
        <f>INDEX(PT_DIFFERENTIATION_VTAR,MATCH(A193,PT_DIFFERENTIATION_VTAR_ID,0))</f>
        <v>Тариф на подключение (технологическое присоединение) к централизованной системе холодного водоснабжения</v>
      </c>
      <c r="G193" s="146" t="str">
        <f>INDEX(PT_DIFFERENTIATION_NTAR,MATCH(B193,PT_DIFFERENTIATION_NTAR_ID,0))</f>
        <v/>
      </c>
      <c r="H193" s="147"/>
      <c r="I193" s="148"/>
      <c r="J193" s="149"/>
      <c r="K193" s="157"/>
      <c r="L193" s="147" t="s">
        <v>76</v>
      </c>
      <c r="M193" s="195"/>
      <c r="N193" s="152"/>
      <c r="O193" s="23"/>
      <c r="P193" s="23"/>
      <c r="AH193" s="7">
        <v>0</v>
      </c>
    </row>
    <row r="194" spans="1:34" s="7" customFormat="1" ht="18.75" hidden="1" customHeight="1">
      <c r="A194" s="14"/>
      <c r="B194" s="14"/>
      <c r="C194" s="143" t="s">
        <v>79</v>
      </c>
      <c r="D194" s="183"/>
      <c r="E194" s="177"/>
      <c r="F194" s="181"/>
      <c r="G194" s="146"/>
      <c r="H194" s="153"/>
      <c r="I194" s="154" t="s">
        <v>78</v>
      </c>
      <c r="J194" s="155"/>
      <c r="K194" s="153"/>
      <c r="L194" s="156"/>
      <c r="M194" s="195"/>
      <c r="N194" s="152"/>
      <c r="O194" s="23"/>
      <c r="P194" s="23"/>
      <c r="AH194" s="7">
        <v>0</v>
      </c>
    </row>
    <row r="195" spans="1:34" s="7" customFormat="1" ht="0.75" hidden="1" customHeight="1">
      <c r="A195" s="14"/>
      <c r="B195" s="14"/>
      <c r="C195" s="143" t="s">
        <v>130</v>
      </c>
      <c r="D195" s="183"/>
      <c r="E195" s="177"/>
      <c r="F195" s="181"/>
      <c r="G195" s="182"/>
      <c r="H195" s="153"/>
      <c r="I195" s="154"/>
      <c r="J195" s="155"/>
      <c r="K195" s="153"/>
      <c r="L195" s="156"/>
      <c r="M195" s="195"/>
      <c r="N195" s="152"/>
      <c r="O195" s="23"/>
      <c r="P195" s="23"/>
      <c r="AH195" s="7">
        <v>0</v>
      </c>
    </row>
    <row r="196" spans="1:34" s="7" customFormat="1" ht="18.75" hidden="1" customHeight="1">
      <c r="A196" s="14" t="s">
        <v>114</v>
      </c>
      <c r="B196" s="14" t="s">
        <v>115</v>
      </c>
      <c r="C196" s="143"/>
      <c r="D196" s="183"/>
      <c r="E196" s="177"/>
      <c r="F196" s="181" t="str">
        <f>INDEX(PT_DIFFERENTIATION_VTAR,MATCH(A196,PT_DIFFERENTIATION_VTAR_ID,0))</f>
        <v>Тариф на горячую воду (горячее водоснабжение)</v>
      </c>
      <c r="G196" s="146" t="str">
        <f>INDEX(PT_DIFFERENTIATION_NTAR,MATCH(B196,PT_DIFFERENTIATION_NTAR_ID,0))</f>
        <v/>
      </c>
      <c r="H196" s="147"/>
      <c r="I196" s="148"/>
      <c r="J196" s="149"/>
      <c r="K196" s="157"/>
      <c r="L196" s="147" t="s">
        <v>76</v>
      </c>
      <c r="M196" s="195"/>
      <c r="N196" s="152"/>
      <c r="O196" s="23"/>
      <c r="P196" s="23"/>
      <c r="AH196" s="7">
        <v>0</v>
      </c>
    </row>
    <row r="197" spans="1:34" s="7" customFormat="1" ht="18.75" hidden="1" customHeight="1">
      <c r="A197" s="14"/>
      <c r="B197" s="14"/>
      <c r="C197" s="143" t="s">
        <v>79</v>
      </c>
      <c r="D197" s="183"/>
      <c r="E197" s="177"/>
      <c r="F197" s="181"/>
      <c r="G197" s="146"/>
      <c r="H197" s="153"/>
      <c r="I197" s="154" t="s">
        <v>78</v>
      </c>
      <c r="J197" s="155"/>
      <c r="K197" s="153"/>
      <c r="L197" s="156"/>
      <c r="M197" s="195"/>
      <c r="N197" s="152"/>
      <c r="O197" s="23"/>
      <c r="P197" s="23"/>
      <c r="AH197" s="7">
        <v>0</v>
      </c>
    </row>
    <row r="198" spans="1:34" s="7" customFormat="1" ht="0.75" hidden="1" customHeight="1">
      <c r="A198" s="14"/>
      <c r="B198" s="14"/>
      <c r="C198" s="143" t="s">
        <v>130</v>
      </c>
      <c r="D198" s="183"/>
      <c r="E198" s="177"/>
      <c r="F198" s="181"/>
      <c r="G198" s="182"/>
      <c r="H198" s="153"/>
      <c r="I198" s="154"/>
      <c r="J198" s="155"/>
      <c r="K198" s="153"/>
      <c r="L198" s="156"/>
      <c r="M198" s="195"/>
      <c r="N198" s="152"/>
      <c r="O198" s="23"/>
      <c r="P198" s="23"/>
      <c r="AH198" s="7">
        <v>0</v>
      </c>
    </row>
    <row r="199" spans="1:34" s="7" customFormat="1" ht="18.75" hidden="1" customHeight="1">
      <c r="A199" s="14" t="s">
        <v>116</v>
      </c>
      <c r="B199" s="14" t="s">
        <v>117</v>
      </c>
      <c r="C199" s="143"/>
      <c r="D199" s="183"/>
      <c r="E199" s="177"/>
      <c r="F199" s="181" t="str">
        <f>INDEX(PT_DIFFERENTIATION_VTAR,MATCH(A199,PT_DIFFERENTIATION_VTAR_ID,0))</f>
        <v>Тариф на транспортировку горячей воды</v>
      </c>
      <c r="G199" s="146" t="str">
        <f>INDEX(PT_DIFFERENTIATION_NTAR,MATCH(B199,PT_DIFFERENTIATION_NTAR_ID,0))</f>
        <v/>
      </c>
      <c r="H199" s="147"/>
      <c r="I199" s="148"/>
      <c r="J199" s="149"/>
      <c r="K199" s="157"/>
      <c r="L199" s="147" t="s">
        <v>76</v>
      </c>
      <c r="M199" s="195"/>
      <c r="N199" s="152"/>
      <c r="O199" s="23"/>
      <c r="P199" s="23"/>
      <c r="AH199" s="7">
        <v>0</v>
      </c>
    </row>
    <row r="200" spans="1:34" s="7" customFormat="1" ht="18.75" hidden="1" customHeight="1">
      <c r="A200" s="14"/>
      <c r="B200" s="14"/>
      <c r="C200" s="143" t="s">
        <v>79</v>
      </c>
      <c r="D200" s="183"/>
      <c r="E200" s="177"/>
      <c r="F200" s="181"/>
      <c r="G200" s="146"/>
      <c r="H200" s="153"/>
      <c r="I200" s="154" t="s">
        <v>78</v>
      </c>
      <c r="J200" s="155"/>
      <c r="K200" s="153"/>
      <c r="L200" s="156"/>
      <c r="M200" s="195"/>
      <c r="N200" s="152"/>
      <c r="O200" s="23"/>
      <c r="P200" s="23"/>
      <c r="AH200" s="7">
        <v>0</v>
      </c>
    </row>
    <row r="201" spans="1:34" s="7" customFormat="1" ht="0.75" hidden="1" customHeight="1">
      <c r="A201" s="14"/>
      <c r="B201" s="14"/>
      <c r="C201" s="143" t="s">
        <v>130</v>
      </c>
      <c r="D201" s="183"/>
      <c r="E201" s="177"/>
      <c r="F201" s="181"/>
      <c r="G201" s="182"/>
      <c r="H201" s="153"/>
      <c r="I201" s="154"/>
      <c r="J201" s="155"/>
      <c r="K201" s="153"/>
      <c r="L201" s="156"/>
      <c r="M201" s="195"/>
      <c r="N201" s="152"/>
      <c r="O201" s="23"/>
      <c r="P201" s="23"/>
      <c r="AH201" s="7">
        <v>0</v>
      </c>
    </row>
    <row r="202" spans="1:34" s="7" customFormat="1" ht="18.75" hidden="1" customHeight="1">
      <c r="A202" s="14" t="s">
        <v>118</v>
      </c>
      <c r="B202" s="14" t="s">
        <v>119</v>
      </c>
      <c r="C202" s="143"/>
      <c r="D202" s="183"/>
      <c r="E202" s="177"/>
      <c r="F202" s="181" t="str">
        <f>INDEX(PT_DIFFERENTIATION_VTAR,MATCH(A202,PT_DIFFERENTIATION_VTAR_ID,0))</f>
        <v>Тариф на подключение (технологическое присоединение) к централизованной системе горячего водоснабжения</v>
      </c>
      <c r="G202" s="146" t="str">
        <f>INDEX(PT_DIFFERENTIATION_NTAR,MATCH(B202,PT_DIFFERENTIATION_NTAR_ID,0))</f>
        <v/>
      </c>
      <c r="H202" s="147"/>
      <c r="I202" s="148"/>
      <c r="J202" s="149"/>
      <c r="K202" s="157"/>
      <c r="L202" s="147" t="s">
        <v>76</v>
      </c>
      <c r="M202" s="195"/>
      <c r="N202" s="152"/>
      <c r="O202" s="23"/>
      <c r="P202" s="23"/>
      <c r="AH202" s="7">
        <v>0</v>
      </c>
    </row>
    <row r="203" spans="1:34" s="7" customFormat="1" ht="18.75" hidden="1" customHeight="1">
      <c r="A203" s="14"/>
      <c r="B203" s="14"/>
      <c r="C203" s="143" t="s">
        <v>79</v>
      </c>
      <c r="D203" s="183"/>
      <c r="E203" s="177"/>
      <c r="F203" s="181"/>
      <c r="G203" s="146"/>
      <c r="H203" s="153"/>
      <c r="I203" s="154" t="s">
        <v>78</v>
      </c>
      <c r="J203" s="155"/>
      <c r="K203" s="153"/>
      <c r="L203" s="156"/>
      <c r="M203" s="195"/>
      <c r="N203" s="152"/>
      <c r="O203" s="23"/>
      <c r="P203" s="23"/>
      <c r="AH203" s="7">
        <v>0</v>
      </c>
    </row>
    <row r="204" spans="1:34" s="7" customFormat="1" ht="0.75" hidden="1" customHeight="1">
      <c r="A204" s="14"/>
      <c r="B204" s="14"/>
      <c r="C204" s="143" t="s">
        <v>130</v>
      </c>
      <c r="D204" s="183"/>
      <c r="E204" s="177"/>
      <c r="F204" s="181"/>
      <c r="G204" s="182"/>
      <c r="H204" s="153"/>
      <c r="I204" s="154"/>
      <c r="J204" s="155"/>
      <c r="K204" s="153"/>
      <c r="L204" s="156"/>
      <c r="M204" s="195"/>
      <c r="N204" s="152"/>
      <c r="O204" s="23"/>
      <c r="P204" s="23"/>
      <c r="AH204" s="7">
        <v>0</v>
      </c>
    </row>
    <row r="205" spans="1:34" s="7" customFormat="1" ht="18.75" hidden="1" customHeight="1">
      <c r="A205" s="14" t="s">
        <v>120</v>
      </c>
      <c r="B205" s="14" t="s">
        <v>121</v>
      </c>
      <c r="C205" s="143"/>
      <c r="D205" s="183"/>
      <c r="E205" s="177"/>
      <c r="F205" s="181" t="str">
        <f>INDEX(PT_DIFFERENTIATION_VTAR,MATCH(A205,PT_DIFFERENTIATION_VTAR_ID,0))</f>
        <v>Тариф на водоотведение</v>
      </c>
      <c r="G205" s="146" t="str">
        <f>INDEX(PT_DIFFERENTIATION_NTAR,MATCH(B205,PT_DIFFERENTIATION_NTAR_ID,0))</f>
        <v/>
      </c>
      <c r="H205" s="147"/>
      <c r="I205" s="148"/>
      <c r="J205" s="149"/>
      <c r="K205" s="157"/>
      <c r="L205" s="147" t="s">
        <v>76</v>
      </c>
      <c r="M205" s="195"/>
      <c r="N205" s="152"/>
      <c r="O205" s="23"/>
      <c r="P205" s="23"/>
      <c r="AH205" s="7">
        <v>0</v>
      </c>
    </row>
    <row r="206" spans="1:34" s="7" customFormat="1" ht="18.75" hidden="1" customHeight="1">
      <c r="A206" s="14"/>
      <c r="B206" s="14"/>
      <c r="C206" s="143" t="s">
        <v>79</v>
      </c>
      <c r="D206" s="183"/>
      <c r="E206" s="177"/>
      <c r="F206" s="181"/>
      <c r="G206" s="146"/>
      <c r="H206" s="153"/>
      <c r="I206" s="154" t="s">
        <v>78</v>
      </c>
      <c r="J206" s="155"/>
      <c r="K206" s="153"/>
      <c r="L206" s="156"/>
      <c r="M206" s="195"/>
      <c r="N206" s="152"/>
      <c r="O206" s="23"/>
      <c r="P206" s="23"/>
      <c r="AH206" s="7">
        <v>0</v>
      </c>
    </row>
    <row r="207" spans="1:34" s="7" customFormat="1" ht="0.75" hidden="1" customHeight="1">
      <c r="A207" s="14"/>
      <c r="B207" s="14"/>
      <c r="C207" s="143" t="s">
        <v>130</v>
      </c>
      <c r="D207" s="183"/>
      <c r="E207" s="177"/>
      <c r="F207" s="181"/>
      <c r="G207" s="182"/>
      <c r="H207" s="153"/>
      <c r="I207" s="154"/>
      <c r="J207" s="155"/>
      <c r="K207" s="153"/>
      <c r="L207" s="156"/>
      <c r="M207" s="195"/>
      <c r="N207" s="152"/>
      <c r="O207" s="23"/>
      <c r="P207" s="23"/>
      <c r="AH207" s="7">
        <v>0</v>
      </c>
    </row>
    <row r="208" spans="1:34" s="7" customFormat="1" ht="18.75" hidden="1" customHeight="1">
      <c r="A208" s="14" t="s">
        <v>122</v>
      </c>
      <c r="B208" s="14" t="s">
        <v>123</v>
      </c>
      <c r="C208" s="143"/>
      <c r="D208" s="183"/>
      <c r="E208" s="177"/>
      <c r="F208" s="181" t="str">
        <f>INDEX(PT_DIFFERENTIATION_VTAR,MATCH(A208,PT_DIFFERENTIATION_VTAR_ID,0))</f>
        <v>Тариф на транспортировку сточных вод</v>
      </c>
      <c r="G208" s="146" t="str">
        <f>INDEX(PT_DIFFERENTIATION_NTAR,MATCH(B208,PT_DIFFERENTIATION_NTAR_ID,0))</f>
        <v/>
      </c>
      <c r="H208" s="147"/>
      <c r="I208" s="148"/>
      <c r="J208" s="149"/>
      <c r="K208" s="157"/>
      <c r="L208" s="147" t="s">
        <v>76</v>
      </c>
      <c r="M208" s="195"/>
      <c r="N208" s="152"/>
      <c r="O208" s="23"/>
      <c r="P208" s="23"/>
      <c r="AH208" s="7">
        <v>0</v>
      </c>
    </row>
    <row r="209" spans="1:34" s="7" customFormat="1" ht="18.75" hidden="1" customHeight="1">
      <c r="A209" s="14"/>
      <c r="B209" s="14"/>
      <c r="C209" s="143" t="s">
        <v>79</v>
      </c>
      <c r="D209" s="183"/>
      <c r="E209" s="177"/>
      <c r="F209" s="181"/>
      <c r="G209" s="146"/>
      <c r="H209" s="153"/>
      <c r="I209" s="154" t="s">
        <v>78</v>
      </c>
      <c r="J209" s="155"/>
      <c r="K209" s="153"/>
      <c r="L209" s="156"/>
      <c r="M209" s="195"/>
      <c r="N209" s="152"/>
      <c r="O209" s="23"/>
      <c r="P209" s="23"/>
      <c r="AH209" s="7">
        <v>0</v>
      </c>
    </row>
    <row r="210" spans="1:34" s="7" customFormat="1" ht="0.75" hidden="1" customHeight="1">
      <c r="A210" s="14"/>
      <c r="B210" s="14"/>
      <c r="C210" s="143" t="s">
        <v>130</v>
      </c>
      <c r="D210" s="183"/>
      <c r="E210" s="177"/>
      <c r="F210" s="181"/>
      <c r="G210" s="182"/>
      <c r="H210" s="153"/>
      <c r="I210" s="154"/>
      <c r="J210" s="155"/>
      <c r="K210" s="153"/>
      <c r="L210" s="156"/>
      <c r="M210" s="195"/>
      <c r="N210" s="152"/>
      <c r="O210" s="23"/>
      <c r="P210" s="23"/>
      <c r="AH210" s="7">
        <v>0</v>
      </c>
    </row>
    <row r="211" spans="1:34" s="7" customFormat="1" ht="18.75" hidden="1" customHeight="1">
      <c r="A211" s="14" t="s">
        <v>124</v>
      </c>
      <c r="B211" s="14" t="s">
        <v>125</v>
      </c>
      <c r="C211" s="143"/>
      <c r="D211" s="183"/>
      <c r="E211" s="177"/>
      <c r="F211" s="181" t="str">
        <f>INDEX(PT_DIFFERENTIATION_VTAR,MATCH(A211,PT_DIFFERENTIATION_VTAR_ID,0))</f>
        <v>Тариф на подключение (технологическое присоединение) к централизованной системе водоотведения</v>
      </c>
      <c r="G211" s="146" t="str">
        <f>INDEX(PT_DIFFERENTIATION_NTAR,MATCH(B211,PT_DIFFERENTIATION_NTAR_ID,0))</f>
        <v/>
      </c>
      <c r="H211" s="147"/>
      <c r="I211" s="148"/>
      <c r="J211" s="149"/>
      <c r="K211" s="157"/>
      <c r="L211" s="147" t="s">
        <v>76</v>
      </c>
      <c r="M211" s="195"/>
      <c r="N211" s="152"/>
      <c r="O211" s="23"/>
      <c r="P211" s="23"/>
      <c r="AH211" s="7">
        <v>0</v>
      </c>
    </row>
    <row r="212" spans="1:34" s="7" customFormat="1" ht="18.75" hidden="1" customHeight="1">
      <c r="A212" s="14"/>
      <c r="B212" s="14"/>
      <c r="C212" s="143" t="s">
        <v>79</v>
      </c>
      <c r="D212" s="183"/>
      <c r="E212" s="177"/>
      <c r="F212" s="181"/>
      <c r="G212" s="146"/>
      <c r="H212" s="153"/>
      <c r="I212" s="154" t="s">
        <v>78</v>
      </c>
      <c r="J212" s="155"/>
      <c r="K212" s="153"/>
      <c r="L212" s="156"/>
      <c r="M212" s="195"/>
      <c r="N212" s="152"/>
      <c r="O212" s="23"/>
      <c r="P212" s="23"/>
      <c r="AH212" s="7">
        <v>0</v>
      </c>
    </row>
    <row r="213" spans="1:34" s="7" customFormat="1" ht="1.1499999999999999" customHeight="1">
      <c r="A213" s="14"/>
      <c r="B213" s="14"/>
      <c r="C213" s="143" t="s">
        <v>130</v>
      </c>
      <c r="D213" s="183"/>
      <c r="E213" s="177"/>
      <c r="F213" s="181"/>
      <c r="G213" s="182"/>
      <c r="H213" s="153"/>
      <c r="I213" s="154"/>
      <c r="J213" s="155"/>
      <c r="K213" s="153"/>
      <c r="L213" s="156"/>
      <c r="M213" s="195"/>
      <c r="N213" s="152"/>
      <c r="O213" s="23"/>
      <c r="P213" s="23"/>
      <c r="AH213" s="7">
        <v>1</v>
      </c>
    </row>
    <row r="214" spans="1:34" ht="27.4" customHeight="1">
      <c r="A214" s="14"/>
      <c r="B214" s="14"/>
      <c r="D214" s="84"/>
      <c r="E214" s="189" t="s">
        <v>132</v>
      </c>
      <c r="F214" s="1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4" s="174"/>
      <c r="H214" s="174"/>
      <c r="I214" s="174"/>
      <c r="J214" s="174"/>
      <c r="K214" s="174"/>
      <c r="L214" s="174"/>
      <c r="M214" s="190"/>
      <c r="N214" s="152"/>
      <c r="AH214" s="7">
        <v>26</v>
      </c>
    </row>
    <row r="215" spans="1:34" s="7" customFormat="1" ht="60.75" hidden="1" customHeight="1">
      <c r="A215" s="14" t="s">
        <v>74</v>
      </c>
      <c r="B215" s="14" t="s">
        <v>75</v>
      </c>
      <c r="C215" s="143"/>
      <c r="D215" s="183"/>
      <c r="E215" s="177"/>
      <c r="F215" s="181"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146" t="str">
        <f>INDEX(PT_DIFFERENTIATION_NTAR,MATCH(B215,PT_DIFFERENTIATION_NTAR_ID,0))</f>
        <v/>
      </c>
      <c r="H215" s="147"/>
      <c r="I215" s="148"/>
      <c r="J215" s="149"/>
      <c r="K215" s="157"/>
      <c r="L215" s="147" t="s">
        <v>76</v>
      </c>
      <c r="M215"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5" s="152"/>
      <c r="O215" s="23"/>
      <c r="P215" s="23"/>
      <c r="AH215" s="7">
        <v>0</v>
      </c>
    </row>
    <row r="216" spans="1:34" s="7" customFormat="1" ht="18.75" hidden="1" customHeight="1">
      <c r="A216" s="14"/>
      <c r="B216" s="14"/>
      <c r="C216" s="143" t="s">
        <v>79</v>
      </c>
      <c r="D216" s="183"/>
      <c r="E216" s="177"/>
      <c r="F216" s="181"/>
      <c r="G216" s="146"/>
      <c r="H216" s="153"/>
      <c r="I216" s="154" t="s">
        <v>78</v>
      </c>
      <c r="J216" s="155"/>
      <c r="K216" s="153"/>
      <c r="L216" s="156"/>
      <c r="M216" s="180"/>
      <c r="N216" s="152"/>
      <c r="O216" s="23"/>
      <c r="P216" s="23"/>
      <c r="AH216" s="7">
        <v>0</v>
      </c>
    </row>
    <row r="217" spans="1:34" s="7" customFormat="1" ht="0.75" hidden="1" customHeight="1">
      <c r="A217" s="14"/>
      <c r="B217" s="14"/>
      <c r="C217" s="143" t="s">
        <v>130</v>
      </c>
      <c r="D217" s="183"/>
      <c r="E217" s="177"/>
      <c r="F217" s="181"/>
      <c r="G217" s="182"/>
      <c r="H217" s="153"/>
      <c r="I217" s="154"/>
      <c r="J217" s="155"/>
      <c r="K217" s="153"/>
      <c r="L217" s="156"/>
      <c r="M217" s="180"/>
      <c r="N217" s="152"/>
      <c r="O217" s="23"/>
      <c r="P217" s="23"/>
      <c r="AH217" s="7">
        <v>0</v>
      </c>
    </row>
    <row r="218" spans="1:34" s="7" customFormat="1" ht="45" customHeight="1">
      <c r="A218" s="14" t="s">
        <v>88</v>
      </c>
      <c r="B218" s="14" t="s">
        <v>66</v>
      </c>
      <c r="C218" s="143"/>
      <c r="D218" s="183"/>
      <c r="E218" s="177"/>
      <c r="F218" s="181" t="str">
        <f>INDEX(PT_DIFFERENTIATION_VTAR,MATCH(A218,PT_DIFFERENTIATION_VTAR_ID,0))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8" s="146" t="str">
        <f>INDEX(PT_DIFFERENTIATION_NTAR,MATCH(B218,PT_DIFFERENTIATION_NTAR_ID,0))</f>
        <v>Тариф на тепловую энергию (мощность) город Сургут, от котельной по ул. Крылова, д. 55/2</v>
      </c>
      <c r="H218" s="147"/>
      <c r="I218" s="148">
        <v>46388</v>
      </c>
      <c r="J218" s="149">
        <v>46752</v>
      </c>
      <c r="K218" s="157">
        <v>-37124.83</v>
      </c>
      <c r="L218" s="147" t="s">
        <v>76</v>
      </c>
      <c r="M218" s="193"/>
      <c r="N218" s="152"/>
      <c r="O218" s="23"/>
      <c r="P218" s="23"/>
      <c r="AH218" s="7">
        <v>0</v>
      </c>
    </row>
    <row r="219" spans="1:34" s="7" customFormat="1" ht="56.25" customHeight="1">
      <c r="A219" s="14"/>
      <c r="B219" s="14"/>
      <c r="C219" s="143"/>
      <c r="D219" s="186"/>
      <c r="E219" s="187"/>
      <c r="F219" s="187"/>
      <c r="G219" s="187"/>
      <c r="H219" s="122" t="s">
        <v>37</v>
      </c>
      <c r="I219" s="148">
        <v>46753</v>
      </c>
      <c r="J219" s="149">
        <v>47118</v>
      </c>
      <c r="K219" s="157">
        <v>0</v>
      </c>
      <c r="L219" s="147" t="s">
        <v>76</v>
      </c>
      <c r="M219" s="151"/>
      <c r="N219" s="152"/>
      <c r="O219" s="23"/>
      <c r="P219" s="23"/>
      <c r="AH219" s="7">
        <v>0</v>
      </c>
    </row>
    <row r="220" spans="1:34" s="7" customFormat="1" ht="56.25" customHeight="1">
      <c r="A220" s="14"/>
      <c r="B220" s="14"/>
      <c r="C220" s="143"/>
      <c r="D220" s="186"/>
      <c r="E220" s="187"/>
      <c r="F220" s="187"/>
      <c r="G220" s="187"/>
      <c r="H220" s="122" t="s">
        <v>37</v>
      </c>
      <c r="I220" s="148">
        <v>47119</v>
      </c>
      <c r="J220" s="149">
        <v>47483</v>
      </c>
      <c r="K220" s="157">
        <v>0</v>
      </c>
      <c r="L220" s="147" t="s">
        <v>76</v>
      </c>
      <c r="M220" s="151"/>
      <c r="N220" s="152"/>
      <c r="O220" s="23"/>
      <c r="P220" s="23"/>
      <c r="AH220" s="7">
        <v>0</v>
      </c>
    </row>
    <row r="221" spans="1:34" s="7" customFormat="1" ht="18.75" customHeight="1">
      <c r="A221" s="14"/>
      <c r="B221" s="14"/>
      <c r="C221" s="143" t="s">
        <v>79</v>
      </c>
      <c r="D221" s="183"/>
      <c r="E221" s="177"/>
      <c r="F221" s="181"/>
      <c r="G221" s="146"/>
      <c r="H221" s="153"/>
      <c r="I221" s="154" t="s">
        <v>78</v>
      </c>
      <c r="J221" s="155"/>
      <c r="K221" s="153"/>
      <c r="L221" s="156"/>
      <c r="M221" s="194"/>
      <c r="N221" s="152"/>
      <c r="O221" s="23"/>
      <c r="P221" s="23"/>
      <c r="AH221" s="7">
        <v>0</v>
      </c>
    </row>
    <row r="222" spans="1:34" s="7" customFormat="1" ht="0.75" customHeight="1">
      <c r="A222" s="14"/>
      <c r="B222" s="14"/>
      <c r="C222" s="143" t="s">
        <v>130</v>
      </c>
      <c r="D222" s="183"/>
      <c r="E222" s="177"/>
      <c r="F222" s="181"/>
      <c r="G222" s="182"/>
      <c r="H222" s="153"/>
      <c r="I222" s="154"/>
      <c r="J222" s="155"/>
      <c r="K222" s="153"/>
      <c r="L222" s="156"/>
      <c r="M222" s="195"/>
      <c r="N222" s="152"/>
      <c r="O222" s="23"/>
      <c r="P222" s="23"/>
      <c r="AH222" s="7">
        <v>0</v>
      </c>
    </row>
    <row r="223" spans="1:34" s="7" customFormat="1" ht="45" hidden="1" customHeight="1">
      <c r="A223" s="14" t="s">
        <v>90</v>
      </c>
      <c r="B223" s="14" t="s">
        <v>91</v>
      </c>
      <c r="C223" s="143"/>
      <c r="D223" s="183"/>
      <c r="E223" s="177"/>
      <c r="F223" s="181" t="str">
        <f>INDEX(PT_DIFFERENTIATION_VTAR,MATCH(A223,PT_DIFFERENTIATION_VTAR_ID,0))</f>
        <v>Тарифы на теплоноситель, поставляемый теплоснабжающими организациями потребителям, другим теплоснабжающим организациям</v>
      </c>
      <c r="G223" s="146" t="str">
        <f>INDEX(PT_DIFFERENTIATION_NTAR,MATCH(B223,PT_DIFFERENTIATION_NTAR_ID,0))</f>
        <v/>
      </c>
      <c r="H223" s="147"/>
      <c r="I223" s="148"/>
      <c r="J223" s="149"/>
      <c r="K223" s="157"/>
      <c r="L223" s="147" t="s">
        <v>76</v>
      </c>
      <c r="M223" s="195"/>
      <c r="N223" s="152"/>
      <c r="O223" s="23"/>
      <c r="P223" s="23"/>
      <c r="AH223" s="7">
        <v>0</v>
      </c>
    </row>
    <row r="224" spans="1:34" s="7" customFormat="1" ht="18.75" hidden="1" customHeight="1">
      <c r="A224" s="14"/>
      <c r="B224" s="14"/>
      <c r="C224" s="143" t="s">
        <v>79</v>
      </c>
      <c r="D224" s="183"/>
      <c r="E224" s="177"/>
      <c r="F224" s="181"/>
      <c r="G224" s="146"/>
      <c r="H224" s="153"/>
      <c r="I224" s="154" t="s">
        <v>78</v>
      </c>
      <c r="J224" s="155"/>
      <c r="K224" s="153"/>
      <c r="L224" s="156"/>
      <c r="M224" s="195"/>
      <c r="N224" s="152"/>
      <c r="O224" s="23"/>
      <c r="P224" s="23"/>
      <c r="AH224" s="7">
        <v>0</v>
      </c>
    </row>
    <row r="225" spans="1:34" s="7" customFormat="1" ht="0.75" hidden="1" customHeight="1">
      <c r="A225" s="14"/>
      <c r="B225" s="14"/>
      <c r="C225" s="143" t="s">
        <v>130</v>
      </c>
      <c r="D225" s="183"/>
      <c r="E225" s="177"/>
      <c r="F225" s="181"/>
      <c r="G225" s="182"/>
      <c r="H225" s="153"/>
      <c r="I225" s="154"/>
      <c r="J225" s="155"/>
      <c r="K225" s="153"/>
      <c r="L225" s="156"/>
      <c r="M225" s="195"/>
      <c r="N225" s="152"/>
      <c r="O225" s="23"/>
      <c r="P225" s="23"/>
      <c r="AH225" s="7">
        <v>0</v>
      </c>
    </row>
    <row r="226" spans="1:34" s="7" customFormat="1" ht="45" hidden="1" customHeight="1">
      <c r="A226" s="14" t="s">
        <v>92</v>
      </c>
      <c r="B226" s="14" t="s">
        <v>93</v>
      </c>
      <c r="C226" s="143"/>
      <c r="D226" s="183"/>
      <c r="E226" s="177"/>
      <c r="F226" s="181" t="str">
        <f>INDEX(PT_DIFFERENTIATION_VTAR,MATCH(A226,PT_DIFFERENTIATION_VTAR_ID,0))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6" s="146" t="str">
        <f>INDEX(PT_DIFFERENTIATION_NTAR,MATCH(B226,PT_DIFFERENTIATION_NTAR_ID,0))</f>
        <v/>
      </c>
      <c r="H226" s="147"/>
      <c r="I226" s="148"/>
      <c r="J226" s="149"/>
      <c r="K226" s="157"/>
      <c r="L226" s="147" t="s">
        <v>76</v>
      </c>
      <c r="M226" s="195"/>
      <c r="N226" s="152"/>
      <c r="O226" s="23"/>
      <c r="P226" s="23"/>
      <c r="AH226" s="7">
        <v>0</v>
      </c>
    </row>
    <row r="227" spans="1:34" s="7" customFormat="1" ht="18.75" hidden="1" customHeight="1">
      <c r="A227" s="14"/>
      <c r="B227" s="14"/>
      <c r="C227" s="143" t="s">
        <v>79</v>
      </c>
      <c r="D227" s="183"/>
      <c r="E227" s="177"/>
      <c r="F227" s="181"/>
      <c r="G227" s="146"/>
      <c r="H227" s="153"/>
      <c r="I227" s="154" t="s">
        <v>78</v>
      </c>
      <c r="J227" s="155"/>
      <c r="K227" s="153"/>
      <c r="L227" s="156"/>
      <c r="M227" s="195"/>
      <c r="N227" s="152"/>
      <c r="O227" s="23"/>
      <c r="P227" s="23"/>
      <c r="AH227" s="7">
        <v>0</v>
      </c>
    </row>
    <row r="228" spans="1:34" s="7" customFormat="1" ht="0.75" hidden="1" customHeight="1">
      <c r="A228" s="14"/>
      <c r="B228" s="14"/>
      <c r="C228" s="143" t="s">
        <v>130</v>
      </c>
      <c r="D228" s="183"/>
      <c r="E228" s="177"/>
      <c r="F228" s="181"/>
      <c r="G228" s="182"/>
      <c r="H228" s="153"/>
      <c r="I228" s="154"/>
      <c r="J228" s="155"/>
      <c r="K228" s="153"/>
      <c r="L228" s="156"/>
      <c r="M228" s="195"/>
      <c r="N228" s="152"/>
      <c r="O228" s="23"/>
      <c r="P228" s="23"/>
      <c r="AH228" s="7">
        <v>0</v>
      </c>
    </row>
    <row r="229" spans="1:34" s="7" customFormat="1" ht="18.75" hidden="1" customHeight="1">
      <c r="A229" s="14" t="s">
        <v>94</v>
      </c>
      <c r="B229" s="14" t="s">
        <v>95</v>
      </c>
      <c r="C229" s="143"/>
      <c r="D229" s="183"/>
      <c r="E229" s="177"/>
      <c r="F229" s="181" t="str">
        <f>INDEX(PT_DIFFERENTIATION_VTAR,MATCH(A229,PT_DIFFERENTIATION_VTAR_ID,0))</f>
        <v>Тарифы на услуги по передаче тепловой энергии</v>
      </c>
      <c r="G229" s="146" t="str">
        <f>INDEX(PT_DIFFERENTIATION_NTAR,MATCH(B229,PT_DIFFERENTIATION_NTAR_ID,0))</f>
        <v/>
      </c>
      <c r="H229" s="147"/>
      <c r="I229" s="148"/>
      <c r="J229" s="149"/>
      <c r="K229" s="157"/>
      <c r="L229" s="147" t="s">
        <v>76</v>
      </c>
      <c r="M229" s="195"/>
      <c r="N229" s="152"/>
      <c r="O229" s="23"/>
      <c r="P229" s="23"/>
      <c r="AH229" s="7">
        <v>0</v>
      </c>
    </row>
    <row r="230" spans="1:34" s="7" customFormat="1" ht="18.75" hidden="1" customHeight="1">
      <c r="A230" s="14"/>
      <c r="B230" s="14"/>
      <c r="C230" s="143" t="s">
        <v>79</v>
      </c>
      <c r="D230" s="183"/>
      <c r="E230" s="177"/>
      <c r="F230" s="181"/>
      <c r="G230" s="146"/>
      <c r="H230" s="153"/>
      <c r="I230" s="154" t="s">
        <v>78</v>
      </c>
      <c r="J230" s="155"/>
      <c r="K230" s="153"/>
      <c r="L230" s="156"/>
      <c r="M230" s="195"/>
      <c r="N230" s="152"/>
      <c r="O230" s="23"/>
      <c r="P230" s="23"/>
      <c r="AH230" s="7">
        <v>0</v>
      </c>
    </row>
    <row r="231" spans="1:34" s="7" customFormat="1" ht="0.75" hidden="1" customHeight="1">
      <c r="A231" s="14"/>
      <c r="B231" s="14"/>
      <c r="C231" s="143" t="s">
        <v>130</v>
      </c>
      <c r="D231" s="183"/>
      <c r="E231" s="177"/>
      <c r="F231" s="181"/>
      <c r="G231" s="182"/>
      <c r="H231" s="153"/>
      <c r="I231" s="154"/>
      <c r="J231" s="155"/>
      <c r="K231" s="153"/>
      <c r="L231" s="156"/>
      <c r="M231" s="195"/>
      <c r="N231" s="152"/>
      <c r="O231" s="23"/>
      <c r="P231" s="23"/>
      <c r="AH231" s="7">
        <v>0</v>
      </c>
    </row>
    <row r="232" spans="1:34" s="7" customFormat="1" ht="18.75" hidden="1" customHeight="1">
      <c r="A232" s="14" t="s">
        <v>96</v>
      </c>
      <c r="B232" s="14" t="s">
        <v>97</v>
      </c>
      <c r="C232" s="143"/>
      <c r="D232" s="183"/>
      <c r="E232" s="177"/>
      <c r="F232" s="181" t="str">
        <f>INDEX(PT_DIFFERENTIATION_VTAR,MATCH(A232,PT_DIFFERENTIATION_VTAR_ID,0))</f>
        <v>Тарифы на услуги по передаче теплоносителя</v>
      </c>
      <c r="G232" s="146" t="str">
        <f>INDEX(PT_DIFFERENTIATION_NTAR,MATCH(B232,PT_DIFFERENTIATION_NTAR_ID,0))</f>
        <v/>
      </c>
      <c r="H232" s="147"/>
      <c r="I232" s="148"/>
      <c r="J232" s="149"/>
      <c r="K232" s="157"/>
      <c r="L232" s="147" t="s">
        <v>76</v>
      </c>
      <c r="M232" s="195"/>
      <c r="N232" s="152"/>
      <c r="O232" s="23"/>
      <c r="P232" s="23"/>
      <c r="AH232" s="7">
        <v>0</v>
      </c>
    </row>
    <row r="233" spans="1:34" s="7" customFormat="1" ht="18.75" hidden="1" customHeight="1">
      <c r="A233" s="14"/>
      <c r="B233" s="14"/>
      <c r="C233" s="143" t="s">
        <v>79</v>
      </c>
      <c r="D233" s="183"/>
      <c r="E233" s="177"/>
      <c r="F233" s="181"/>
      <c r="G233" s="146"/>
      <c r="H233" s="153"/>
      <c r="I233" s="154" t="s">
        <v>78</v>
      </c>
      <c r="J233" s="155"/>
      <c r="K233" s="153"/>
      <c r="L233" s="156"/>
      <c r="M233" s="195"/>
      <c r="N233" s="152"/>
      <c r="O233" s="23"/>
      <c r="P233" s="23"/>
      <c r="AH233" s="7">
        <v>0</v>
      </c>
    </row>
    <row r="234" spans="1:34" s="7" customFormat="1" ht="0.75" hidden="1" customHeight="1">
      <c r="A234" s="14"/>
      <c r="B234" s="14"/>
      <c r="C234" s="143" t="s">
        <v>130</v>
      </c>
      <c r="D234" s="183"/>
      <c r="E234" s="177"/>
      <c r="F234" s="181"/>
      <c r="G234" s="182"/>
      <c r="H234" s="153"/>
      <c r="I234" s="154"/>
      <c r="J234" s="155"/>
      <c r="K234" s="153"/>
      <c r="L234" s="156"/>
      <c r="M234" s="195"/>
      <c r="N234" s="152"/>
      <c r="O234" s="23"/>
      <c r="P234" s="23"/>
      <c r="AH234" s="7">
        <v>0</v>
      </c>
    </row>
    <row r="235" spans="1:34" s="7" customFormat="1" ht="18.75" hidden="1" customHeight="1">
      <c r="A235" s="14" t="s">
        <v>98</v>
      </c>
      <c r="B235" s="14" t="s">
        <v>99</v>
      </c>
      <c r="C235" s="143"/>
      <c r="D235" s="183"/>
      <c r="E235" s="177"/>
      <c r="F235" s="181" t="str">
        <f>INDEX(PT_DIFFERENTIATION_VTAR,MATCH(A235,PT_DIFFERENTIATION_VTAR_ID,0))</f>
        <v>Плата за услуги по поддержанию резервной тепловой мощности при отсутствии потребления тепловой энергии</v>
      </c>
      <c r="G235" s="146" t="str">
        <f>INDEX(PT_DIFFERENTIATION_NTAR,MATCH(B235,PT_DIFFERENTIATION_NTAR_ID,0))</f>
        <v/>
      </c>
      <c r="H235" s="147"/>
      <c r="I235" s="148"/>
      <c r="J235" s="149"/>
      <c r="K235" s="157"/>
      <c r="L235" s="147" t="s">
        <v>76</v>
      </c>
      <c r="M235" s="195"/>
      <c r="N235" s="152"/>
      <c r="O235" s="23"/>
      <c r="P235" s="23"/>
      <c r="AH235" s="7">
        <v>0</v>
      </c>
    </row>
    <row r="236" spans="1:34" s="7" customFormat="1" ht="18.75" hidden="1" customHeight="1">
      <c r="A236" s="14"/>
      <c r="B236" s="14"/>
      <c r="C236" s="143" t="s">
        <v>79</v>
      </c>
      <c r="D236" s="183"/>
      <c r="E236" s="177"/>
      <c r="F236" s="181"/>
      <c r="G236" s="146"/>
      <c r="H236" s="153"/>
      <c r="I236" s="154" t="s">
        <v>78</v>
      </c>
      <c r="J236" s="155"/>
      <c r="K236" s="153"/>
      <c r="L236" s="156"/>
      <c r="M236" s="195"/>
      <c r="N236" s="152"/>
      <c r="O236" s="23"/>
      <c r="P236" s="23"/>
      <c r="AH236" s="7">
        <v>0</v>
      </c>
    </row>
    <row r="237" spans="1:34" s="7" customFormat="1" ht="0.75" hidden="1" customHeight="1">
      <c r="A237" s="14"/>
      <c r="B237" s="14"/>
      <c r="C237" s="143" t="s">
        <v>130</v>
      </c>
      <c r="D237" s="183"/>
      <c r="E237" s="177"/>
      <c r="F237" s="181"/>
      <c r="G237" s="182"/>
      <c r="H237" s="153"/>
      <c r="I237" s="154"/>
      <c r="J237" s="155"/>
      <c r="K237" s="153"/>
      <c r="L237" s="156"/>
      <c r="M237" s="195"/>
      <c r="N237" s="152"/>
      <c r="O237" s="23"/>
      <c r="P237" s="23"/>
      <c r="AH237" s="7">
        <v>0</v>
      </c>
    </row>
    <row r="238" spans="1:34" s="7" customFormat="1" ht="18.75" hidden="1" customHeight="1">
      <c r="A238" s="14" t="s">
        <v>100</v>
      </c>
      <c r="B238" s="14" t="s">
        <v>101</v>
      </c>
      <c r="C238" s="143"/>
      <c r="D238" s="183"/>
      <c r="E238" s="177"/>
      <c r="F238" s="181" t="str">
        <f>INDEX(PT_DIFFERENTIATION_VTAR,MATCH(A238,PT_DIFFERENTIATION_VTAR_ID,0))</f>
        <v>Плата за подключение (технологическое присоединение) к системе теплоснабжения</v>
      </c>
      <c r="G238" s="146" t="str">
        <f>INDEX(PT_DIFFERENTIATION_NTAR,MATCH(B238,PT_DIFFERENTIATION_NTAR_ID,0))</f>
        <v/>
      </c>
      <c r="H238" s="147"/>
      <c r="I238" s="148"/>
      <c r="J238" s="149"/>
      <c r="K238" s="157"/>
      <c r="L238" s="147" t="s">
        <v>76</v>
      </c>
      <c r="M238" s="195"/>
      <c r="N238" s="152"/>
      <c r="O238" s="23"/>
      <c r="P238" s="23"/>
      <c r="AH238" s="7">
        <v>0</v>
      </c>
    </row>
    <row r="239" spans="1:34" s="7" customFormat="1" ht="18.75" hidden="1" customHeight="1">
      <c r="A239" s="14"/>
      <c r="B239" s="14"/>
      <c r="C239" s="143" t="s">
        <v>79</v>
      </c>
      <c r="D239" s="183"/>
      <c r="E239" s="177"/>
      <c r="F239" s="181"/>
      <c r="G239" s="146"/>
      <c r="H239" s="153"/>
      <c r="I239" s="154" t="s">
        <v>78</v>
      </c>
      <c r="J239" s="155"/>
      <c r="K239" s="153"/>
      <c r="L239" s="156"/>
      <c r="M239" s="195"/>
      <c r="N239" s="152"/>
      <c r="O239" s="23"/>
      <c r="P239" s="23"/>
      <c r="AH239" s="7">
        <v>0</v>
      </c>
    </row>
    <row r="240" spans="1:34" s="7" customFormat="1" ht="0.75" hidden="1" customHeight="1">
      <c r="A240" s="14"/>
      <c r="B240" s="14"/>
      <c r="C240" s="143" t="s">
        <v>130</v>
      </c>
      <c r="D240" s="183"/>
      <c r="E240" s="177"/>
      <c r="F240" s="181"/>
      <c r="G240" s="182"/>
      <c r="H240" s="153"/>
      <c r="I240" s="154"/>
      <c r="J240" s="155"/>
      <c r="K240" s="153"/>
      <c r="L240" s="156"/>
      <c r="M240" s="195"/>
      <c r="N240" s="152"/>
      <c r="O240" s="23"/>
      <c r="P240" s="23"/>
      <c r="AH240" s="7">
        <v>0</v>
      </c>
    </row>
    <row r="241" spans="1:34" s="7" customFormat="1" ht="18.75" hidden="1" customHeight="1">
      <c r="A241" s="14" t="s">
        <v>102</v>
      </c>
      <c r="B241" s="14" t="s">
        <v>103</v>
      </c>
      <c r="C241" s="143"/>
      <c r="D241" s="183"/>
      <c r="E241" s="177"/>
      <c r="F241" s="181" t="str">
        <f>INDEX(PT_DIFFERENTIATION_VTAR,MATCH(A241,PT_DIFFERENTIATION_VTAR_ID,0))</f>
        <v>Плата за подключение (технологическое присоединение) к системе теплоснабжения (индивидуальная)</v>
      </c>
      <c r="G241" s="146" t="str">
        <f>INDEX(PT_DIFFERENTIATION_NTAR,MATCH(B241,PT_DIFFERENTIATION_NTAR_ID,0))</f>
        <v/>
      </c>
      <c r="H241" s="147"/>
      <c r="I241" s="148"/>
      <c r="J241" s="149"/>
      <c r="K241" s="157"/>
      <c r="L241" s="147" t="s">
        <v>76</v>
      </c>
      <c r="M241" s="195"/>
      <c r="N241" s="152"/>
      <c r="O241" s="23"/>
      <c r="P241" s="23"/>
      <c r="AH241" s="7">
        <v>0</v>
      </c>
    </row>
    <row r="242" spans="1:34" s="7" customFormat="1" ht="18.75" hidden="1" customHeight="1">
      <c r="A242" s="14"/>
      <c r="B242" s="14"/>
      <c r="C242" s="143" t="s">
        <v>79</v>
      </c>
      <c r="D242" s="183"/>
      <c r="E242" s="177"/>
      <c r="F242" s="181"/>
      <c r="G242" s="146"/>
      <c r="H242" s="153"/>
      <c r="I242" s="154" t="s">
        <v>78</v>
      </c>
      <c r="J242" s="155"/>
      <c r="K242" s="153"/>
      <c r="L242" s="156"/>
      <c r="M242" s="195"/>
      <c r="N242" s="152"/>
      <c r="O242" s="23"/>
      <c r="P242" s="23"/>
      <c r="AH242" s="7">
        <v>0</v>
      </c>
    </row>
    <row r="243" spans="1:34" s="7" customFormat="1" ht="0.75" hidden="1" customHeight="1">
      <c r="A243" s="14"/>
      <c r="B243" s="14"/>
      <c r="C243" s="143" t="s">
        <v>130</v>
      </c>
      <c r="D243" s="183"/>
      <c r="E243" s="177"/>
      <c r="F243" s="181"/>
      <c r="G243" s="182"/>
      <c r="H243" s="153"/>
      <c r="I243" s="154"/>
      <c r="J243" s="155"/>
      <c r="K243" s="153"/>
      <c r="L243" s="156"/>
      <c r="M243" s="195"/>
      <c r="N243" s="152"/>
      <c r="O243" s="23"/>
      <c r="P243" s="23"/>
      <c r="AH243" s="7">
        <v>0</v>
      </c>
    </row>
    <row r="244" spans="1:34" s="7" customFormat="1" ht="18.75" hidden="1" customHeight="1">
      <c r="A244" s="14" t="s">
        <v>104</v>
      </c>
      <c r="B244" s="14" t="s">
        <v>105</v>
      </c>
      <c r="C244" s="143"/>
      <c r="D244" s="183"/>
      <c r="E244" s="177"/>
      <c r="F244" s="181" t="str">
        <f>INDEX(PT_DIFFERENTIATION_VTAR,MATCH(A244,PT_DIFFERENTIATION_VTAR_ID,0))</f>
        <v>Тариф на питьевую воду (питьевое водоснабжение)</v>
      </c>
      <c r="G244" s="146" t="str">
        <f>INDEX(PT_DIFFERENTIATION_NTAR,MATCH(B244,PT_DIFFERENTIATION_NTAR_ID,0))</f>
        <v/>
      </c>
      <c r="H244" s="147"/>
      <c r="I244" s="148"/>
      <c r="J244" s="149"/>
      <c r="K244" s="157"/>
      <c r="L244" s="147" t="s">
        <v>76</v>
      </c>
      <c r="M244" s="195"/>
      <c r="N244" s="152"/>
      <c r="O244" s="23"/>
      <c r="P244" s="23"/>
      <c r="AH244" s="7">
        <v>0</v>
      </c>
    </row>
    <row r="245" spans="1:34" s="7" customFormat="1" ht="18.75" hidden="1" customHeight="1">
      <c r="A245" s="14"/>
      <c r="B245" s="14"/>
      <c r="C245" s="143" t="s">
        <v>79</v>
      </c>
      <c r="D245" s="183"/>
      <c r="E245" s="177"/>
      <c r="F245" s="181"/>
      <c r="G245" s="146"/>
      <c r="H245" s="153"/>
      <c r="I245" s="154" t="s">
        <v>78</v>
      </c>
      <c r="J245" s="155"/>
      <c r="K245" s="153"/>
      <c r="L245" s="156"/>
      <c r="M245" s="195"/>
      <c r="N245" s="152"/>
      <c r="O245" s="23"/>
      <c r="P245" s="23"/>
      <c r="AH245" s="7">
        <v>0</v>
      </c>
    </row>
    <row r="246" spans="1:34" s="7" customFormat="1" ht="0.75" hidden="1" customHeight="1">
      <c r="A246" s="14"/>
      <c r="B246" s="14"/>
      <c r="C246" s="143" t="s">
        <v>130</v>
      </c>
      <c r="D246" s="183"/>
      <c r="E246" s="177"/>
      <c r="F246" s="181"/>
      <c r="G246" s="182"/>
      <c r="H246" s="153"/>
      <c r="I246" s="154"/>
      <c r="J246" s="155"/>
      <c r="K246" s="153"/>
      <c r="L246" s="156"/>
      <c r="M246" s="195"/>
      <c r="N246" s="152"/>
      <c r="O246" s="23"/>
      <c r="P246" s="23"/>
      <c r="AH246" s="7">
        <v>0</v>
      </c>
    </row>
    <row r="247" spans="1:34" s="7" customFormat="1" ht="18.75" hidden="1" customHeight="1">
      <c r="A247" s="14" t="s">
        <v>106</v>
      </c>
      <c r="B247" s="14" t="s">
        <v>107</v>
      </c>
      <c r="C247" s="143"/>
      <c r="D247" s="183"/>
      <c r="E247" s="177"/>
      <c r="F247" s="181" t="str">
        <f>INDEX(PT_DIFFERENTIATION_VTAR,MATCH(A247,PT_DIFFERENTIATION_VTAR_ID,0))</f>
        <v>Тариф на техническую воду</v>
      </c>
      <c r="G247" s="146" t="str">
        <f>INDEX(PT_DIFFERENTIATION_NTAR,MATCH(B247,PT_DIFFERENTIATION_NTAR_ID,0))</f>
        <v/>
      </c>
      <c r="H247" s="147"/>
      <c r="I247" s="148"/>
      <c r="J247" s="149"/>
      <c r="K247" s="157"/>
      <c r="L247" s="147" t="s">
        <v>76</v>
      </c>
      <c r="M247" s="195"/>
      <c r="N247" s="152"/>
      <c r="O247" s="23"/>
      <c r="P247" s="23"/>
      <c r="AH247" s="7">
        <v>0</v>
      </c>
    </row>
    <row r="248" spans="1:34" s="7" customFormat="1" ht="18.75" hidden="1" customHeight="1">
      <c r="A248" s="14"/>
      <c r="B248" s="14"/>
      <c r="C248" s="143" t="s">
        <v>79</v>
      </c>
      <c r="D248" s="183"/>
      <c r="E248" s="177"/>
      <c r="F248" s="181"/>
      <c r="G248" s="146"/>
      <c r="H248" s="153"/>
      <c r="I248" s="154" t="s">
        <v>78</v>
      </c>
      <c r="J248" s="155"/>
      <c r="K248" s="153"/>
      <c r="L248" s="156"/>
      <c r="M248" s="195"/>
      <c r="N248" s="152"/>
      <c r="O248" s="23"/>
      <c r="P248" s="23"/>
      <c r="AH248" s="7">
        <v>0</v>
      </c>
    </row>
    <row r="249" spans="1:34" s="7" customFormat="1" ht="0.75" hidden="1" customHeight="1">
      <c r="A249" s="14"/>
      <c r="B249" s="14"/>
      <c r="C249" s="143" t="s">
        <v>130</v>
      </c>
      <c r="D249" s="183"/>
      <c r="E249" s="177"/>
      <c r="F249" s="181"/>
      <c r="G249" s="182"/>
      <c r="H249" s="153"/>
      <c r="I249" s="154"/>
      <c r="J249" s="155"/>
      <c r="K249" s="153"/>
      <c r="L249" s="156"/>
      <c r="M249" s="195"/>
      <c r="N249" s="152"/>
      <c r="O249" s="23"/>
      <c r="P249" s="23"/>
      <c r="AH249" s="7">
        <v>0</v>
      </c>
    </row>
    <row r="250" spans="1:34" s="7" customFormat="1" ht="18.75" hidden="1" customHeight="1">
      <c r="A250" s="14" t="s">
        <v>108</v>
      </c>
      <c r="B250" s="14" t="s">
        <v>109</v>
      </c>
      <c r="C250" s="143"/>
      <c r="D250" s="183"/>
      <c r="E250" s="177"/>
      <c r="F250" s="181" t="str">
        <f>INDEX(PT_DIFFERENTIATION_VTAR,MATCH(A250,PT_DIFFERENTIATION_VTAR_ID,0))</f>
        <v>Тариф на транспортировку воды</v>
      </c>
      <c r="G250" s="146" t="str">
        <f>INDEX(PT_DIFFERENTIATION_NTAR,MATCH(B250,PT_DIFFERENTIATION_NTAR_ID,0))</f>
        <v/>
      </c>
      <c r="H250" s="147"/>
      <c r="I250" s="148"/>
      <c r="J250" s="149"/>
      <c r="K250" s="157"/>
      <c r="L250" s="147" t="s">
        <v>76</v>
      </c>
      <c r="M250" s="195"/>
      <c r="N250" s="152"/>
      <c r="O250" s="23"/>
      <c r="P250" s="23"/>
      <c r="AH250" s="7">
        <v>0</v>
      </c>
    </row>
    <row r="251" spans="1:34" s="7" customFormat="1" ht="18.75" hidden="1" customHeight="1">
      <c r="A251" s="14"/>
      <c r="B251" s="14"/>
      <c r="C251" s="143" t="s">
        <v>79</v>
      </c>
      <c r="D251" s="183"/>
      <c r="E251" s="177"/>
      <c r="F251" s="181"/>
      <c r="G251" s="146"/>
      <c r="H251" s="153"/>
      <c r="I251" s="154" t="s">
        <v>78</v>
      </c>
      <c r="J251" s="155"/>
      <c r="K251" s="153"/>
      <c r="L251" s="156"/>
      <c r="M251" s="195"/>
      <c r="N251" s="152"/>
      <c r="O251" s="23"/>
      <c r="P251" s="23"/>
      <c r="AH251" s="7">
        <v>0</v>
      </c>
    </row>
    <row r="252" spans="1:34" s="7" customFormat="1" ht="0.75" hidden="1" customHeight="1">
      <c r="A252" s="14"/>
      <c r="B252" s="14"/>
      <c r="C252" s="143" t="s">
        <v>130</v>
      </c>
      <c r="D252" s="183"/>
      <c r="E252" s="177"/>
      <c r="F252" s="181"/>
      <c r="G252" s="182"/>
      <c r="H252" s="153"/>
      <c r="I252" s="154"/>
      <c r="J252" s="155"/>
      <c r="K252" s="153"/>
      <c r="L252" s="156"/>
      <c r="M252" s="195"/>
      <c r="N252" s="152"/>
      <c r="O252" s="23"/>
      <c r="P252" s="23"/>
      <c r="AH252" s="7">
        <v>0</v>
      </c>
    </row>
    <row r="253" spans="1:34" s="7" customFormat="1" ht="18.75" hidden="1" customHeight="1">
      <c r="A253" s="14" t="s">
        <v>110</v>
      </c>
      <c r="B253" s="14" t="s">
        <v>111</v>
      </c>
      <c r="C253" s="143"/>
      <c r="D253" s="183"/>
      <c r="E253" s="177"/>
      <c r="F253" s="181" t="str">
        <f>INDEX(PT_DIFFERENTIATION_VTAR,MATCH(A253,PT_DIFFERENTIATION_VTAR_ID,0))</f>
        <v>Тариф на подвоз воды</v>
      </c>
      <c r="G253" s="146" t="str">
        <f>INDEX(PT_DIFFERENTIATION_NTAR,MATCH(B253,PT_DIFFERENTIATION_NTAR_ID,0))</f>
        <v/>
      </c>
      <c r="H253" s="147"/>
      <c r="I253" s="148"/>
      <c r="J253" s="149"/>
      <c r="K253" s="157"/>
      <c r="L253" s="147" t="s">
        <v>76</v>
      </c>
      <c r="M253" s="195"/>
      <c r="N253" s="152"/>
      <c r="O253" s="23"/>
      <c r="P253" s="23"/>
      <c r="AH253" s="7">
        <v>0</v>
      </c>
    </row>
    <row r="254" spans="1:34" s="7" customFormat="1" ht="18.75" hidden="1" customHeight="1">
      <c r="A254" s="14"/>
      <c r="B254" s="14"/>
      <c r="C254" s="143" t="s">
        <v>79</v>
      </c>
      <c r="D254" s="183"/>
      <c r="E254" s="177"/>
      <c r="F254" s="181"/>
      <c r="G254" s="146"/>
      <c r="H254" s="153"/>
      <c r="I254" s="154" t="s">
        <v>78</v>
      </c>
      <c r="J254" s="155"/>
      <c r="K254" s="153"/>
      <c r="L254" s="156"/>
      <c r="M254" s="195"/>
      <c r="N254" s="152"/>
      <c r="O254" s="23"/>
      <c r="P254" s="23"/>
      <c r="AH254" s="7">
        <v>0</v>
      </c>
    </row>
    <row r="255" spans="1:34" s="7" customFormat="1" ht="0.75" hidden="1" customHeight="1">
      <c r="A255" s="14"/>
      <c r="B255" s="14"/>
      <c r="C255" s="143" t="s">
        <v>130</v>
      </c>
      <c r="D255" s="183"/>
      <c r="E255" s="177"/>
      <c r="F255" s="181"/>
      <c r="G255" s="182"/>
      <c r="H255" s="153"/>
      <c r="I255" s="154"/>
      <c r="J255" s="155"/>
      <c r="K255" s="153"/>
      <c r="L255" s="156"/>
      <c r="M255" s="195"/>
      <c r="N255" s="152"/>
      <c r="O255" s="23"/>
      <c r="P255" s="23"/>
      <c r="AH255" s="7">
        <v>0</v>
      </c>
    </row>
    <row r="256" spans="1:34" s="7" customFormat="1" ht="18.75" hidden="1" customHeight="1">
      <c r="A256" s="14" t="s">
        <v>112</v>
      </c>
      <c r="B256" s="14" t="s">
        <v>113</v>
      </c>
      <c r="C256" s="143"/>
      <c r="D256" s="183"/>
      <c r="E256" s="177"/>
      <c r="F256" s="181" t="str">
        <f>INDEX(PT_DIFFERENTIATION_VTAR,MATCH(A256,PT_DIFFERENTIATION_VTAR_ID,0))</f>
        <v>Тариф на подключение (технологическое присоединение) к централизованной системе холодного водоснабжения</v>
      </c>
      <c r="G256" s="146" t="str">
        <f>INDEX(PT_DIFFERENTIATION_NTAR,MATCH(B256,PT_DIFFERENTIATION_NTAR_ID,0))</f>
        <v/>
      </c>
      <c r="H256" s="147"/>
      <c r="I256" s="148"/>
      <c r="J256" s="149"/>
      <c r="K256" s="157"/>
      <c r="L256" s="147" t="s">
        <v>76</v>
      </c>
      <c r="M256" s="195"/>
      <c r="N256" s="152"/>
      <c r="O256" s="23"/>
      <c r="P256" s="23"/>
      <c r="AH256" s="7">
        <v>0</v>
      </c>
    </row>
    <row r="257" spans="1:34" s="7" customFormat="1" ht="18.75" hidden="1" customHeight="1">
      <c r="A257" s="14"/>
      <c r="B257" s="14"/>
      <c r="C257" s="143" t="s">
        <v>79</v>
      </c>
      <c r="D257" s="183"/>
      <c r="E257" s="177"/>
      <c r="F257" s="181"/>
      <c r="G257" s="146"/>
      <c r="H257" s="153"/>
      <c r="I257" s="154" t="s">
        <v>78</v>
      </c>
      <c r="J257" s="155"/>
      <c r="K257" s="153"/>
      <c r="L257" s="156"/>
      <c r="M257" s="195"/>
      <c r="N257" s="152"/>
      <c r="O257" s="23"/>
      <c r="P257" s="23"/>
      <c r="AH257" s="7">
        <v>0</v>
      </c>
    </row>
    <row r="258" spans="1:34" s="7" customFormat="1" ht="0.75" hidden="1" customHeight="1">
      <c r="A258" s="14"/>
      <c r="B258" s="14"/>
      <c r="C258" s="143" t="s">
        <v>130</v>
      </c>
      <c r="D258" s="183"/>
      <c r="E258" s="177"/>
      <c r="F258" s="181"/>
      <c r="G258" s="182"/>
      <c r="H258" s="153"/>
      <c r="I258" s="154"/>
      <c r="J258" s="155"/>
      <c r="K258" s="153"/>
      <c r="L258" s="156"/>
      <c r="M258" s="195"/>
      <c r="N258" s="152"/>
      <c r="O258" s="23"/>
      <c r="P258" s="23"/>
      <c r="AH258" s="7">
        <v>0</v>
      </c>
    </row>
    <row r="259" spans="1:34" s="7" customFormat="1" ht="18.75" hidden="1" customHeight="1">
      <c r="A259" s="14" t="s">
        <v>114</v>
      </c>
      <c r="B259" s="14" t="s">
        <v>115</v>
      </c>
      <c r="C259" s="143"/>
      <c r="D259" s="183"/>
      <c r="E259" s="177"/>
      <c r="F259" s="181" t="str">
        <f>INDEX(PT_DIFFERENTIATION_VTAR,MATCH(A259,PT_DIFFERENTIATION_VTAR_ID,0))</f>
        <v>Тариф на горячую воду (горячее водоснабжение)</v>
      </c>
      <c r="G259" s="146" t="str">
        <f>INDEX(PT_DIFFERENTIATION_NTAR,MATCH(B259,PT_DIFFERENTIATION_NTAR_ID,0))</f>
        <v/>
      </c>
      <c r="H259" s="147"/>
      <c r="I259" s="148"/>
      <c r="J259" s="149"/>
      <c r="K259" s="157"/>
      <c r="L259" s="147" t="s">
        <v>76</v>
      </c>
      <c r="M259" s="195"/>
      <c r="N259" s="152"/>
      <c r="O259" s="23"/>
      <c r="P259" s="23"/>
      <c r="AH259" s="7">
        <v>0</v>
      </c>
    </row>
    <row r="260" spans="1:34" s="7" customFormat="1" ht="18.75" hidden="1" customHeight="1">
      <c r="A260" s="14"/>
      <c r="B260" s="14"/>
      <c r="C260" s="143" t="s">
        <v>79</v>
      </c>
      <c r="D260" s="183"/>
      <c r="E260" s="177"/>
      <c r="F260" s="181"/>
      <c r="G260" s="146"/>
      <c r="H260" s="153"/>
      <c r="I260" s="154" t="s">
        <v>78</v>
      </c>
      <c r="J260" s="155"/>
      <c r="K260" s="153"/>
      <c r="L260" s="156"/>
      <c r="M260" s="195"/>
      <c r="N260" s="152"/>
      <c r="O260" s="23"/>
      <c r="P260" s="23"/>
      <c r="AH260" s="7">
        <v>0</v>
      </c>
    </row>
    <row r="261" spans="1:34" s="7" customFormat="1" ht="0.75" hidden="1" customHeight="1">
      <c r="A261" s="14"/>
      <c r="B261" s="14"/>
      <c r="C261" s="143" t="s">
        <v>130</v>
      </c>
      <c r="D261" s="183"/>
      <c r="E261" s="177"/>
      <c r="F261" s="181"/>
      <c r="G261" s="182"/>
      <c r="H261" s="153"/>
      <c r="I261" s="154"/>
      <c r="J261" s="155"/>
      <c r="K261" s="153"/>
      <c r="L261" s="156"/>
      <c r="M261" s="195"/>
      <c r="N261" s="152"/>
      <c r="O261" s="23"/>
      <c r="P261" s="23"/>
      <c r="AH261" s="7">
        <v>0</v>
      </c>
    </row>
    <row r="262" spans="1:34" s="7" customFormat="1" ht="18.75" hidden="1" customHeight="1">
      <c r="A262" s="14" t="s">
        <v>116</v>
      </c>
      <c r="B262" s="14" t="s">
        <v>117</v>
      </c>
      <c r="C262" s="143"/>
      <c r="D262" s="183"/>
      <c r="E262" s="177"/>
      <c r="F262" s="181" t="str">
        <f>INDEX(PT_DIFFERENTIATION_VTAR,MATCH(A262,PT_DIFFERENTIATION_VTAR_ID,0))</f>
        <v>Тариф на транспортировку горячей воды</v>
      </c>
      <c r="G262" s="146" t="str">
        <f>INDEX(PT_DIFFERENTIATION_NTAR,MATCH(B262,PT_DIFFERENTIATION_NTAR_ID,0))</f>
        <v/>
      </c>
      <c r="H262" s="147"/>
      <c r="I262" s="148"/>
      <c r="J262" s="149"/>
      <c r="K262" s="157"/>
      <c r="L262" s="147" t="s">
        <v>76</v>
      </c>
      <c r="M262" s="195"/>
      <c r="N262" s="152"/>
      <c r="O262" s="23"/>
      <c r="P262" s="23"/>
      <c r="AH262" s="7">
        <v>0</v>
      </c>
    </row>
    <row r="263" spans="1:34" s="7" customFormat="1" ht="18.75" hidden="1" customHeight="1">
      <c r="A263" s="14"/>
      <c r="B263" s="14"/>
      <c r="C263" s="143" t="s">
        <v>79</v>
      </c>
      <c r="D263" s="183"/>
      <c r="E263" s="177"/>
      <c r="F263" s="181"/>
      <c r="G263" s="146"/>
      <c r="H263" s="153"/>
      <c r="I263" s="154" t="s">
        <v>78</v>
      </c>
      <c r="J263" s="155"/>
      <c r="K263" s="153"/>
      <c r="L263" s="156"/>
      <c r="M263" s="195"/>
      <c r="N263" s="152"/>
      <c r="O263" s="23"/>
      <c r="P263" s="23"/>
      <c r="AH263" s="7">
        <v>0</v>
      </c>
    </row>
    <row r="264" spans="1:34" s="7" customFormat="1" ht="0.75" hidden="1" customHeight="1">
      <c r="A264" s="14"/>
      <c r="B264" s="14"/>
      <c r="C264" s="143" t="s">
        <v>130</v>
      </c>
      <c r="D264" s="183"/>
      <c r="E264" s="177"/>
      <c r="F264" s="181"/>
      <c r="G264" s="182"/>
      <c r="H264" s="153"/>
      <c r="I264" s="154"/>
      <c r="J264" s="155"/>
      <c r="K264" s="153"/>
      <c r="L264" s="156"/>
      <c r="M264" s="195"/>
      <c r="N264" s="152"/>
      <c r="O264" s="23"/>
      <c r="P264" s="23"/>
      <c r="AH264" s="7">
        <v>0</v>
      </c>
    </row>
    <row r="265" spans="1:34" s="7" customFormat="1" ht="18.75" hidden="1" customHeight="1">
      <c r="A265" s="14" t="s">
        <v>118</v>
      </c>
      <c r="B265" s="14" t="s">
        <v>119</v>
      </c>
      <c r="C265" s="143"/>
      <c r="D265" s="183"/>
      <c r="E265" s="177"/>
      <c r="F265" s="181" t="str">
        <f>INDEX(PT_DIFFERENTIATION_VTAR,MATCH(A265,PT_DIFFERENTIATION_VTAR_ID,0))</f>
        <v>Тариф на подключение (технологическое присоединение) к централизованной системе горячего водоснабжения</v>
      </c>
      <c r="G265" s="146" t="str">
        <f>INDEX(PT_DIFFERENTIATION_NTAR,MATCH(B265,PT_DIFFERENTIATION_NTAR_ID,0))</f>
        <v/>
      </c>
      <c r="H265" s="147"/>
      <c r="I265" s="148"/>
      <c r="J265" s="149"/>
      <c r="K265" s="157"/>
      <c r="L265" s="147" t="s">
        <v>76</v>
      </c>
      <c r="M265" s="195"/>
      <c r="N265" s="152"/>
      <c r="O265" s="23"/>
      <c r="P265" s="23"/>
      <c r="AH265" s="7">
        <v>0</v>
      </c>
    </row>
    <row r="266" spans="1:34" s="7" customFormat="1" ht="18.75" hidden="1" customHeight="1">
      <c r="A266" s="14"/>
      <c r="B266" s="14"/>
      <c r="C266" s="143" t="s">
        <v>79</v>
      </c>
      <c r="D266" s="183"/>
      <c r="E266" s="177"/>
      <c r="F266" s="181"/>
      <c r="G266" s="146"/>
      <c r="H266" s="153"/>
      <c r="I266" s="154" t="s">
        <v>78</v>
      </c>
      <c r="J266" s="155"/>
      <c r="K266" s="153"/>
      <c r="L266" s="156"/>
      <c r="M266" s="195"/>
      <c r="N266" s="152"/>
      <c r="O266" s="23"/>
      <c r="P266" s="23"/>
      <c r="AH266" s="7">
        <v>0</v>
      </c>
    </row>
    <row r="267" spans="1:34" s="7" customFormat="1" ht="0.75" hidden="1" customHeight="1">
      <c r="A267" s="14"/>
      <c r="B267" s="14"/>
      <c r="C267" s="143" t="s">
        <v>130</v>
      </c>
      <c r="D267" s="183"/>
      <c r="E267" s="177"/>
      <c r="F267" s="181"/>
      <c r="G267" s="182"/>
      <c r="H267" s="153"/>
      <c r="I267" s="154"/>
      <c r="J267" s="155"/>
      <c r="K267" s="153"/>
      <c r="L267" s="156"/>
      <c r="M267" s="195"/>
      <c r="N267" s="152"/>
      <c r="O267" s="23"/>
      <c r="P267" s="23"/>
      <c r="AH267" s="7">
        <v>0</v>
      </c>
    </row>
    <row r="268" spans="1:34" s="7" customFormat="1" ht="18.75" hidden="1" customHeight="1">
      <c r="A268" s="14" t="s">
        <v>120</v>
      </c>
      <c r="B268" s="14" t="s">
        <v>121</v>
      </c>
      <c r="C268" s="143"/>
      <c r="D268" s="183"/>
      <c r="E268" s="177"/>
      <c r="F268" s="181" t="str">
        <f>INDEX(PT_DIFFERENTIATION_VTAR,MATCH(A268,PT_DIFFERENTIATION_VTAR_ID,0))</f>
        <v>Тариф на водоотведение</v>
      </c>
      <c r="G268" s="146" t="str">
        <f>INDEX(PT_DIFFERENTIATION_NTAR,MATCH(B268,PT_DIFFERENTIATION_NTAR_ID,0))</f>
        <v/>
      </c>
      <c r="H268" s="147"/>
      <c r="I268" s="148"/>
      <c r="J268" s="149"/>
      <c r="K268" s="157"/>
      <c r="L268" s="147" t="s">
        <v>76</v>
      </c>
      <c r="M268" s="195"/>
      <c r="N268" s="152"/>
      <c r="O268" s="23"/>
      <c r="P268" s="23"/>
      <c r="AH268" s="7">
        <v>0</v>
      </c>
    </row>
    <row r="269" spans="1:34" s="7" customFormat="1" ht="18.75" hidden="1" customHeight="1">
      <c r="A269" s="14"/>
      <c r="B269" s="14"/>
      <c r="C269" s="143" t="s">
        <v>79</v>
      </c>
      <c r="D269" s="183"/>
      <c r="E269" s="177"/>
      <c r="F269" s="181"/>
      <c r="G269" s="146"/>
      <c r="H269" s="153"/>
      <c r="I269" s="154" t="s">
        <v>78</v>
      </c>
      <c r="J269" s="155"/>
      <c r="K269" s="153"/>
      <c r="L269" s="156"/>
      <c r="M269" s="195"/>
      <c r="N269" s="152"/>
      <c r="O269" s="23"/>
      <c r="P269" s="23"/>
      <c r="AH269" s="7">
        <v>0</v>
      </c>
    </row>
    <row r="270" spans="1:34" s="7" customFormat="1" ht="0.75" hidden="1" customHeight="1">
      <c r="A270" s="14"/>
      <c r="B270" s="14"/>
      <c r="C270" s="143" t="s">
        <v>130</v>
      </c>
      <c r="D270" s="183"/>
      <c r="E270" s="177"/>
      <c r="F270" s="181"/>
      <c r="G270" s="182"/>
      <c r="H270" s="153"/>
      <c r="I270" s="154"/>
      <c r="J270" s="155"/>
      <c r="K270" s="153"/>
      <c r="L270" s="156"/>
      <c r="M270" s="195"/>
      <c r="N270" s="152"/>
      <c r="O270" s="23"/>
      <c r="P270" s="23"/>
      <c r="AH270" s="7">
        <v>0</v>
      </c>
    </row>
    <row r="271" spans="1:34" s="7" customFormat="1" ht="18.75" hidden="1" customHeight="1">
      <c r="A271" s="14" t="s">
        <v>122</v>
      </c>
      <c r="B271" s="14" t="s">
        <v>123</v>
      </c>
      <c r="C271" s="143"/>
      <c r="D271" s="183"/>
      <c r="E271" s="177"/>
      <c r="F271" s="181" t="str">
        <f>INDEX(PT_DIFFERENTIATION_VTAR,MATCH(A271,PT_DIFFERENTIATION_VTAR_ID,0))</f>
        <v>Тариф на транспортировку сточных вод</v>
      </c>
      <c r="G271" s="146" t="str">
        <f>INDEX(PT_DIFFERENTIATION_NTAR,MATCH(B271,PT_DIFFERENTIATION_NTAR_ID,0))</f>
        <v/>
      </c>
      <c r="H271" s="147"/>
      <c r="I271" s="148"/>
      <c r="J271" s="149"/>
      <c r="K271" s="157"/>
      <c r="L271" s="147" t="s">
        <v>76</v>
      </c>
      <c r="M271" s="195"/>
      <c r="N271" s="152"/>
      <c r="O271" s="23"/>
      <c r="P271" s="23"/>
      <c r="AH271" s="7">
        <v>0</v>
      </c>
    </row>
    <row r="272" spans="1:34" s="7" customFormat="1" ht="18.75" hidden="1" customHeight="1">
      <c r="A272" s="14"/>
      <c r="B272" s="14"/>
      <c r="C272" s="143" t="s">
        <v>79</v>
      </c>
      <c r="D272" s="183"/>
      <c r="E272" s="177"/>
      <c r="F272" s="181"/>
      <c r="G272" s="146"/>
      <c r="H272" s="153"/>
      <c r="I272" s="154" t="s">
        <v>78</v>
      </c>
      <c r="J272" s="155"/>
      <c r="K272" s="153"/>
      <c r="L272" s="156"/>
      <c r="M272" s="195"/>
      <c r="N272" s="152"/>
      <c r="O272" s="23"/>
      <c r="P272" s="23"/>
      <c r="AH272" s="7">
        <v>0</v>
      </c>
    </row>
    <row r="273" spans="1:34" s="7" customFormat="1" ht="0.75" hidden="1" customHeight="1">
      <c r="A273" s="14"/>
      <c r="B273" s="14"/>
      <c r="C273" s="143" t="s">
        <v>130</v>
      </c>
      <c r="D273" s="183"/>
      <c r="E273" s="177"/>
      <c r="F273" s="181"/>
      <c r="G273" s="182"/>
      <c r="H273" s="153"/>
      <c r="I273" s="154"/>
      <c r="J273" s="155"/>
      <c r="K273" s="153"/>
      <c r="L273" s="156"/>
      <c r="M273" s="195"/>
      <c r="N273" s="152"/>
      <c r="O273" s="23"/>
      <c r="P273" s="23"/>
      <c r="AH273" s="7">
        <v>0</v>
      </c>
    </row>
    <row r="274" spans="1:34" s="7" customFormat="1" ht="18.75" hidden="1" customHeight="1">
      <c r="A274" s="14" t="s">
        <v>124</v>
      </c>
      <c r="B274" s="14" t="s">
        <v>125</v>
      </c>
      <c r="C274" s="143"/>
      <c r="D274" s="183"/>
      <c r="E274" s="177"/>
      <c r="F274" s="181" t="str">
        <f>INDEX(PT_DIFFERENTIATION_VTAR,MATCH(A274,PT_DIFFERENTIATION_VTAR_ID,0))</f>
        <v>Тариф на подключение (технологическое присоединение) к централизованной системе водоотведения</v>
      </c>
      <c r="G274" s="146" t="str">
        <f>INDEX(PT_DIFFERENTIATION_NTAR,MATCH(B274,PT_DIFFERENTIATION_NTAR_ID,0))</f>
        <v/>
      </c>
      <c r="H274" s="147"/>
      <c r="I274" s="148"/>
      <c r="J274" s="149"/>
      <c r="K274" s="157"/>
      <c r="L274" s="147" t="s">
        <v>76</v>
      </c>
      <c r="M274" s="195"/>
      <c r="N274" s="152"/>
      <c r="O274" s="23"/>
      <c r="P274" s="23"/>
      <c r="AH274" s="7">
        <v>0</v>
      </c>
    </row>
    <row r="275" spans="1:34" s="7" customFormat="1" ht="18.75" hidden="1" customHeight="1">
      <c r="A275" s="14"/>
      <c r="B275" s="14"/>
      <c r="C275" s="143" t="s">
        <v>79</v>
      </c>
      <c r="D275" s="183"/>
      <c r="E275" s="177"/>
      <c r="F275" s="181"/>
      <c r="G275" s="146"/>
      <c r="H275" s="153"/>
      <c r="I275" s="154" t="s">
        <v>78</v>
      </c>
      <c r="J275" s="155"/>
      <c r="K275" s="153"/>
      <c r="L275" s="156"/>
      <c r="M275" s="195"/>
      <c r="N275" s="152"/>
      <c r="O275" s="23"/>
      <c r="P275" s="23"/>
      <c r="AH275" s="7">
        <v>0</v>
      </c>
    </row>
    <row r="276" spans="1:34" s="7" customFormat="1" ht="1.1499999999999999" customHeight="1">
      <c r="A276" s="14"/>
      <c r="B276" s="14"/>
      <c r="C276" s="143" t="s">
        <v>130</v>
      </c>
      <c r="D276" s="183"/>
      <c r="E276" s="177"/>
      <c r="F276" s="181"/>
      <c r="G276" s="182"/>
      <c r="H276" s="153"/>
      <c r="I276" s="154"/>
      <c r="J276" s="155"/>
      <c r="K276" s="153"/>
      <c r="L276" s="156"/>
      <c r="M276" s="195"/>
      <c r="N276" s="152"/>
      <c r="O276" s="23"/>
      <c r="P276" s="23"/>
      <c r="AH276" s="7">
        <v>1</v>
      </c>
    </row>
    <row r="277" spans="1:34" ht="27.4" customHeight="1">
      <c r="A277" s="14"/>
      <c r="B277" s="14"/>
      <c r="D277" s="84"/>
      <c r="E277" s="189" t="s">
        <v>133</v>
      </c>
      <c r="F277" s="1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7" s="174"/>
      <c r="H277" s="174"/>
      <c r="I277" s="174"/>
      <c r="J277" s="174"/>
      <c r="K277" s="174"/>
      <c r="L277" s="174"/>
      <c r="M277" s="190"/>
      <c r="N277" s="152"/>
      <c r="AH277" s="7">
        <v>26</v>
      </c>
    </row>
    <row r="278" spans="1:34" s="7" customFormat="1" ht="60.75" hidden="1" customHeight="1">
      <c r="A278" s="14" t="s">
        <v>74</v>
      </c>
      <c r="B278" s="14" t="s">
        <v>75</v>
      </c>
      <c r="C278" s="143"/>
      <c r="D278" s="183"/>
      <c r="E278" s="177"/>
      <c r="F278" s="181" t="str">
        <f>INDEX(PT_DIFFERENTIATION_VTAR,MATCH(A278,PT_DIFFERENTIATION_VTAR_ID,0))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8" s="146" t="str">
        <f>INDEX(PT_DIFFERENTIATION_NTAR,MATCH(B278,PT_DIFFERENTIATION_NTAR_ID,0))</f>
        <v/>
      </c>
      <c r="H278" s="147"/>
      <c r="I278" s="148"/>
      <c r="J278" s="149"/>
      <c r="K278" s="157"/>
      <c r="L278" s="147" t="s">
        <v>76</v>
      </c>
      <c r="M278"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8" s="152"/>
      <c r="O278" s="23"/>
      <c r="P278" s="23"/>
      <c r="AH278" s="7">
        <v>0</v>
      </c>
    </row>
    <row r="279" spans="1:34" s="7" customFormat="1" ht="18.75" hidden="1" customHeight="1">
      <c r="A279" s="14"/>
      <c r="B279" s="14"/>
      <c r="C279" s="143" t="s">
        <v>79</v>
      </c>
      <c r="D279" s="183"/>
      <c r="E279" s="177"/>
      <c r="F279" s="181"/>
      <c r="G279" s="146"/>
      <c r="H279" s="153"/>
      <c r="I279" s="154" t="s">
        <v>78</v>
      </c>
      <c r="J279" s="155"/>
      <c r="K279" s="153"/>
      <c r="L279" s="156"/>
      <c r="M279" s="180"/>
      <c r="N279" s="152"/>
      <c r="O279" s="23"/>
      <c r="P279" s="23"/>
      <c r="AH279" s="7">
        <v>0</v>
      </c>
    </row>
    <row r="280" spans="1:34" s="7" customFormat="1" ht="0.75" hidden="1" customHeight="1">
      <c r="A280" s="14"/>
      <c r="B280" s="14"/>
      <c r="C280" s="143" t="s">
        <v>130</v>
      </c>
      <c r="D280" s="183"/>
      <c r="E280" s="177"/>
      <c r="F280" s="181"/>
      <c r="G280" s="182"/>
      <c r="H280" s="153"/>
      <c r="I280" s="154"/>
      <c r="J280" s="155"/>
      <c r="K280" s="153"/>
      <c r="L280" s="156"/>
      <c r="M280" s="180"/>
      <c r="N280" s="152"/>
      <c r="O280" s="23"/>
      <c r="P280" s="23"/>
      <c r="AH280" s="7">
        <v>0</v>
      </c>
    </row>
    <row r="281" spans="1:34" s="7" customFormat="1" ht="45" customHeight="1">
      <c r="A281" s="14" t="s">
        <v>88</v>
      </c>
      <c r="B281" s="14" t="s">
        <v>66</v>
      </c>
      <c r="C281" s="143"/>
      <c r="D281" s="183"/>
      <c r="E281" s="177"/>
      <c r="F281" s="181" t="str">
        <f>INDEX(PT_DIFFERENTIATION_VTAR,MATCH(A281,PT_DIFFERENTIATION_VTAR_ID,0))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81" s="146" t="str">
        <f>INDEX(PT_DIFFERENTIATION_NTAR,MATCH(B281,PT_DIFFERENTIATION_NTAR_ID,0))</f>
        <v>Тариф на тепловую энергию (мощность) город Сургут, от котельной по ул. Крылова, д. 55/2</v>
      </c>
      <c r="H281" s="147"/>
      <c r="I281" s="148">
        <v>46388</v>
      </c>
      <c r="J281" s="149">
        <v>46752</v>
      </c>
      <c r="K281" s="157">
        <v>0</v>
      </c>
      <c r="L281" s="147" t="s">
        <v>76</v>
      </c>
      <c r="M281" s="193"/>
      <c r="N281" s="152"/>
      <c r="O281" s="23"/>
      <c r="P281" s="23"/>
      <c r="AH281" s="7">
        <v>0</v>
      </c>
    </row>
    <row r="282" spans="1:34" s="7" customFormat="1" ht="56.25" customHeight="1">
      <c r="A282" s="14"/>
      <c r="B282" s="14"/>
      <c r="C282" s="143"/>
      <c r="D282" s="186"/>
      <c r="E282" s="187"/>
      <c r="F282" s="187"/>
      <c r="G282" s="187"/>
      <c r="H282" s="122" t="s">
        <v>37</v>
      </c>
      <c r="I282" s="148">
        <v>46753</v>
      </c>
      <c r="J282" s="149">
        <v>47118</v>
      </c>
      <c r="K282" s="157">
        <v>0</v>
      </c>
      <c r="L282" s="147" t="s">
        <v>76</v>
      </c>
      <c r="M282" s="151"/>
      <c r="N282" s="152"/>
      <c r="O282" s="23"/>
      <c r="P282" s="23"/>
      <c r="AH282" s="7">
        <v>0</v>
      </c>
    </row>
    <row r="283" spans="1:34" s="7" customFormat="1" ht="56.25" customHeight="1">
      <c r="A283" s="14"/>
      <c r="B283" s="14"/>
      <c r="C283" s="143"/>
      <c r="D283" s="186"/>
      <c r="E283" s="187"/>
      <c r="F283" s="187"/>
      <c r="G283" s="187"/>
      <c r="H283" s="122" t="s">
        <v>37</v>
      </c>
      <c r="I283" s="148">
        <v>47119</v>
      </c>
      <c r="J283" s="149">
        <v>47483</v>
      </c>
      <c r="K283" s="157">
        <v>0</v>
      </c>
      <c r="L283" s="147" t="s">
        <v>76</v>
      </c>
      <c r="M283" s="151"/>
      <c r="N283" s="152"/>
      <c r="O283" s="23"/>
      <c r="P283" s="23"/>
      <c r="AH283" s="7">
        <v>0</v>
      </c>
    </row>
    <row r="284" spans="1:34" s="7" customFormat="1" ht="18.75" customHeight="1">
      <c r="A284" s="14"/>
      <c r="B284" s="14"/>
      <c r="C284" s="143" t="s">
        <v>79</v>
      </c>
      <c r="D284" s="183"/>
      <c r="E284" s="177"/>
      <c r="F284" s="181"/>
      <c r="G284" s="146"/>
      <c r="H284" s="153"/>
      <c r="I284" s="154" t="s">
        <v>78</v>
      </c>
      <c r="J284" s="155"/>
      <c r="K284" s="153"/>
      <c r="L284" s="156"/>
      <c r="M284" s="194"/>
      <c r="N284" s="152"/>
      <c r="O284" s="23"/>
      <c r="P284" s="23"/>
      <c r="AH284" s="7">
        <v>0</v>
      </c>
    </row>
    <row r="285" spans="1:34" s="7" customFormat="1" ht="0.75" customHeight="1">
      <c r="A285" s="14"/>
      <c r="B285" s="14"/>
      <c r="C285" s="143" t="s">
        <v>130</v>
      </c>
      <c r="D285" s="183"/>
      <c r="E285" s="177"/>
      <c r="F285" s="181"/>
      <c r="G285" s="182"/>
      <c r="H285" s="153"/>
      <c r="I285" s="154"/>
      <c r="J285" s="155"/>
      <c r="K285" s="153"/>
      <c r="L285" s="156"/>
      <c r="M285" s="195"/>
      <c r="N285" s="152"/>
      <c r="O285" s="23"/>
      <c r="P285" s="23"/>
      <c r="AH285" s="7">
        <v>0</v>
      </c>
    </row>
    <row r="286" spans="1:34" s="7" customFormat="1" ht="45" hidden="1" customHeight="1">
      <c r="A286" s="14" t="s">
        <v>90</v>
      </c>
      <c r="B286" s="14" t="s">
        <v>91</v>
      </c>
      <c r="C286" s="143"/>
      <c r="D286" s="183"/>
      <c r="E286" s="177"/>
      <c r="F286" s="181" t="str">
        <f>INDEX(PT_DIFFERENTIATION_VTAR,MATCH(A286,PT_DIFFERENTIATION_VTAR_ID,0))</f>
        <v>Тарифы на теплоноситель, поставляемый теплоснабжающими организациями потребителям, другим теплоснабжающим организациям</v>
      </c>
      <c r="G286" s="146" t="str">
        <f>INDEX(PT_DIFFERENTIATION_NTAR,MATCH(B286,PT_DIFFERENTIATION_NTAR_ID,0))</f>
        <v/>
      </c>
      <c r="H286" s="147"/>
      <c r="I286" s="148"/>
      <c r="J286" s="149"/>
      <c r="K286" s="157"/>
      <c r="L286" s="147" t="s">
        <v>76</v>
      </c>
      <c r="M286" s="195"/>
      <c r="N286" s="152"/>
      <c r="O286" s="23"/>
      <c r="P286" s="23"/>
      <c r="AH286" s="7">
        <v>0</v>
      </c>
    </row>
    <row r="287" spans="1:34" s="7" customFormat="1" ht="18.75" hidden="1" customHeight="1">
      <c r="A287" s="14"/>
      <c r="B287" s="14"/>
      <c r="C287" s="143" t="s">
        <v>79</v>
      </c>
      <c r="D287" s="183"/>
      <c r="E287" s="177"/>
      <c r="F287" s="181"/>
      <c r="G287" s="146"/>
      <c r="H287" s="153"/>
      <c r="I287" s="154" t="s">
        <v>78</v>
      </c>
      <c r="J287" s="155"/>
      <c r="K287" s="153"/>
      <c r="L287" s="156"/>
      <c r="M287" s="195"/>
      <c r="N287" s="152"/>
      <c r="O287" s="23"/>
      <c r="P287" s="23"/>
      <c r="AH287" s="7">
        <v>0</v>
      </c>
    </row>
    <row r="288" spans="1:34" s="7" customFormat="1" ht="0.75" hidden="1" customHeight="1">
      <c r="A288" s="14"/>
      <c r="B288" s="14"/>
      <c r="C288" s="143" t="s">
        <v>130</v>
      </c>
      <c r="D288" s="183"/>
      <c r="E288" s="177"/>
      <c r="F288" s="181"/>
      <c r="G288" s="182"/>
      <c r="H288" s="153"/>
      <c r="I288" s="154"/>
      <c r="J288" s="155"/>
      <c r="K288" s="153"/>
      <c r="L288" s="156"/>
      <c r="M288" s="195"/>
      <c r="N288" s="152"/>
      <c r="O288" s="23"/>
      <c r="P288" s="23"/>
      <c r="AH288" s="7">
        <v>0</v>
      </c>
    </row>
    <row r="289" spans="1:34" s="7" customFormat="1" ht="45" hidden="1" customHeight="1">
      <c r="A289" s="14" t="s">
        <v>92</v>
      </c>
      <c r="B289" s="14" t="s">
        <v>93</v>
      </c>
      <c r="C289" s="143"/>
      <c r="D289" s="183"/>
      <c r="E289" s="177"/>
      <c r="F289" s="181" t="str">
        <f>INDEX(PT_DIFFERENTIATION_VTAR,MATCH(A289,PT_DIFFERENTIATION_VTAR_ID,0))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9" s="146" t="str">
        <f>INDEX(PT_DIFFERENTIATION_NTAR,MATCH(B289,PT_DIFFERENTIATION_NTAR_ID,0))</f>
        <v/>
      </c>
      <c r="H289" s="147"/>
      <c r="I289" s="148"/>
      <c r="J289" s="149"/>
      <c r="K289" s="157"/>
      <c r="L289" s="147" t="s">
        <v>76</v>
      </c>
      <c r="M289" s="195"/>
      <c r="N289" s="152"/>
      <c r="O289" s="23"/>
      <c r="P289" s="23"/>
      <c r="AH289" s="7">
        <v>0</v>
      </c>
    </row>
    <row r="290" spans="1:34" s="7" customFormat="1" ht="18.75" hidden="1" customHeight="1">
      <c r="A290" s="14"/>
      <c r="B290" s="14"/>
      <c r="C290" s="143" t="s">
        <v>79</v>
      </c>
      <c r="D290" s="183"/>
      <c r="E290" s="177"/>
      <c r="F290" s="181"/>
      <c r="G290" s="146"/>
      <c r="H290" s="153"/>
      <c r="I290" s="154" t="s">
        <v>78</v>
      </c>
      <c r="J290" s="155"/>
      <c r="K290" s="153"/>
      <c r="L290" s="156"/>
      <c r="M290" s="195"/>
      <c r="N290" s="152"/>
      <c r="O290" s="23"/>
      <c r="P290" s="23"/>
      <c r="AH290" s="7">
        <v>0</v>
      </c>
    </row>
    <row r="291" spans="1:34" s="7" customFormat="1" ht="0.75" hidden="1" customHeight="1">
      <c r="A291" s="14"/>
      <c r="B291" s="14"/>
      <c r="C291" s="143" t="s">
        <v>130</v>
      </c>
      <c r="D291" s="183"/>
      <c r="E291" s="177"/>
      <c r="F291" s="181"/>
      <c r="G291" s="182"/>
      <c r="H291" s="153"/>
      <c r="I291" s="154"/>
      <c r="J291" s="155"/>
      <c r="K291" s="153"/>
      <c r="L291" s="156"/>
      <c r="M291" s="195"/>
      <c r="N291" s="152"/>
      <c r="O291" s="23"/>
      <c r="P291" s="23"/>
      <c r="AH291" s="7">
        <v>0</v>
      </c>
    </row>
    <row r="292" spans="1:34" s="7" customFormat="1" ht="18.75" hidden="1" customHeight="1">
      <c r="A292" s="14" t="s">
        <v>94</v>
      </c>
      <c r="B292" s="14" t="s">
        <v>95</v>
      </c>
      <c r="C292" s="143"/>
      <c r="D292" s="183"/>
      <c r="E292" s="177"/>
      <c r="F292" s="181" t="str">
        <f>INDEX(PT_DIFFERENTIATION_VTAR,MATCH(A292,PT_DIFFERENTIATION_VTAR_ID,0))</f>
        <v>Тарифы на услуги по передаче тепловой энергии</v>
      </c>
      <c r="G292" s="146" t="str">
        <f>INDEX(PT_DIFFERENTIATION_NTAR,MATCH(B292,PT_DIFFERENTIATION_NTAR_ID,0))</f>
        <v/>
      </c>
      <c r="H292" s="147"/>
      <c r="I292" s="148"/>
      <c r="J292" s="149"/>
      <c r="K292" s="157"/>
      <c r="L292" s="147" t="s">
        <v>76</v>
      </c>
      <c r="M292" s="195"/>
      <c r="N292" s="152"/>
      <c r="O292" s="23"/>
      <c r="P292" s="23"/>
      <c r="AH292" s="7">
        <v>0</v>
      </c>
    </row>
    <row r="293" spans="1:34" s="7" customFormat="1" ht="18.75" hidden="1" customHeight="1">
      <c r="A293" s="14"/>
      <c r="B293" s="14"/>
      <c r="C293" s="143" t="s">
        <v>79</v>
      </c>
      <c r="D293" s="183"/>
      <c r="E293" s="177"/>
      <c r="F293" s="181"/>
      <c r="G293" s="146"/>
      <c r="H293" s="153"/>
      <c r="I293" s="154" t="s">
        <v>78</v>
      </c>
      <c r="J293" s="155"/>
      <c r="K293" s="153"/>
      <c r="L293" s="156"/>
      <c r="M293" s="195"/>
      <c r="N293" s="152"/>
      <c r="O293" s="23"/>
      <c r="P293" s="23"/>
      <c r="AH293" s="7">
        <v>0</v>
      </c>
    </row>
    <row r="294" spans="1:34" s="7" customFormat="1" ht="0.75" hidden="1" customHeight="1">
      <c r="A294" s="14"/>
      <c r="B294" s="14"/>
      <c r="C294" s="143" t="s">
        <v>130</v>
      </c>
      <c r="D294" s="183"/>
      <c r="E294" s="177"/>
      <c r="F294" s="181"/>
      <c r="G294" s="182"/>
      <c r="H294" s="153"/>
      <c r="I294" s="154"/>
      <c r="J294" s="155"/>
      <c r="K294" s="153"/>
      <c r="L294" s="156"/>
      <c r="M294" s="195"/>
      <c r="N294" s="152"/>
      <c r="O294" s="23"/>
      <c r="P294" s="23"/>
      <c r="AH294" s="7">
        <v>0</v>
      </c>
    </row>
    <row r="295" spans="1:34" s="7" customFormat="1" ht="18.75" hidden="1" customHeight="1">
      <c r="A295" s="14" t="s">
        <v>96</v>
      </c>
      <c r="B295" s="14" t="s">
        <v>97</v>
      </c>
      <c r="C295" s="143"/>
      <c r="D295" s="183"/>
      <c r="E295" s="177"/>
      <c r="F295" s="181" t="str">
        <f>INDEX(PT_DIFFERENTIATION_VTAR,MATCH(A295,PT_DIFFERENTIATION_VTAR_ID,0))</f>
        <v>Тарифы на услуги по передаче теплоносителя</v>
      </c>
      <c r="G295" s="146" t="str">
        <f>INDEX(PT_DIFFERENTIATION_NTAR,MATCH(B295,PT_DIFFERENTIATION_NTAR_ID,0))</f>
        <v/>
      </c>
      <c r="H295" s="147"/>
      <c r="I295" s="148"/>
      <c r="J295" s="149"/>
      <c r="K295" s="157"/>
      <c r="L295" s="147" t="s">
        <v>76</v>
      </c>
      <c r="M295" s="195"/>
      <c r="N295" s="152"/>
      <c r="O295" s="23"/>
      <c r="P295" s="23"/>
      <c r="AH295" s="7">
        <v>0</v>
      </c>
    </row>
    <row r="296" spans="1:34" s="7" customFormat="1" ht="18.75" hidden="1" customHeight="1">
      <c r="A296" s="14"/>
      <c r="B296" s="14"/>
      <c r="C296" s="143" t="s">
        <v>79</v>
      </c>
      <c r="D296" s="183"/>
      <c r="E296" s="177"/>
      <c r="F296" s="181"/>
      <c r="G296" s="146"/>
      <c r="H296" s="153"/>
      <c r="I296" s="154" t="s">
        <v>78</v>
      </c>
      <c r="J296" s="155"/>
      <c r="K296" s="153"/>
      <c r="L296" s="156"/>
      <c r="M296" s="195"/>
      <c r="N296" s="152"/>
      <c r="O296" s="23"/>
      <c r="P296" s="23"/>
      <c r="AH296" s="7">
        <v>0</v>
      </c>
    </row>
    <row r="297" spans="1:34" s="7" customFormat="1" ht="0.75" hidden="1" customHeight="1">
      <c r="A297" s="14"/>
      <c r="B297" s="14"/>
      <c r="C297" s="143" t="s">
        <v>130</v>
      </c>
      <c r="D297" s="183"/>
      <c r="E297" s="177"/>
      <c r="F297" s="181"/>
      <c r="G297" s="182"/>
      <c r="H297" s="153"/>
      <c r="I297" s="154"/>
      <c r="J297" s="155"/>
      <c r="K297" s="153"/>
      <c r="L297" s="156"/>
      <c r="M297" s="195"/>
      <c r="N297" s="152"/>
      <c r="O297" s="23"/>
      <c r="P297" s="23"/>
      <c r="AH297" s="7">
        <v>0</v>
      </c>
    </row>
    <row r="298" spans="1:34" s="7" customFormat="1" ht="18.75" hidden="1" customHeight="1">
      <c r="A298" s="14" t="s">
        <v>98</v>
      </c>
      <c r="B298" s="14" t="s">
        <v>99</v>
      </c>
      <c r="C298" s="143"/>
      <c r="D298" s="183"/>
      <c r="E298" s="177"/>
      <c r="F298" s="181" t="str">
        <f>INDEX(PT_DIFFERENTIATION_VTAR,MATCH(A298,PT_DIFFERENTIATION_VTAR_ID,0))</f>
        <v>Плата за услуги по поддержанию резервной тепловой мощности при отсутствии потребления тепловой энергии</v>
      </c>
      <c r="G298" s="146" t="str">
        <f>INDEX(PT_DIFFERENTIATION_NTAR,MATCH(B298,PT_DIFFERENTIATION_NTAR_ID,0))</f>
        <v/>
      </c>
      <c r="H298" s="147"/>
      <c r="I298" s="148"/>
      <c r="J298" s="149"/>
      <c r="K298" s="157"/>
      <c r="L298" s="147" t="s">
        <v>76</v>
      </c>
      <c r="M298" s="195"/>
      <c r="N298" s="152"/>
      <c r="O298" s="23"/>
      <c r="P298" s="23"/>
      <c r="AH298" s="7">
        <v>0</v>
      </c>
    </row>
    <row r="299" spans="1:34" s="7" customFormat="1" ht="18.75" hidden="1" customHeight="1">
      <c r="A299" s="14"/>
      <c r="B299" s="14"/>
      <c r="C299" s="143" t="s">
        <v>79</v>
      </c>
      <c r="D299" s="183"/>
      <c r="E299" s="177"/>
      <c r="F299" s="181"/>
      <c r="G299" s="146"/>
      <c r="H299" s="153"/>
      <c r="I299" s="154" t="s">
        <v>78</v>
      </c>
      <c r="J299" s="155"/>
      <c r="K299" s="153"/>
      <c r="L299" s="156"/>
      <c r="M299" s="195"/>
      <c r="N299" s="152"/>
      <c r="O299" s="23"/>
      <c r="P299" s="23"/>
      <c r="AH299" s="7">
        <v>0</v>
      </c>
    </row>
    <row r="300" spans="1:34" s="7" customFormat="1" ht="0.75" hidden="1" customHeight="1">
      <c r="A300" s="14"/>
      <c r="B300" s="14"/>
      <c r="C300" s="143" t="s">
        <v>130</v>
      </c>
      <c r="D300" s="183"/>
      <c r="E300" s="177"/>
      <c r="F300" s="181"/>
      <c r="G300" s="182"/>
      <c r="H300" s="153"/>
      <c r="I300" s="154"/>
      <c r="J300" s="155"/>
      <c r="K300" s="153"/>
      <c r="L300" s="156"/>
      <c r="M300" s="195"/>
      <c r="N300" s="152"/>
      <c r="O300" s="23"/>
      <c r="P300" s="23"/>
      <c r="AH300" s="7">
        <v>0</v>
      </c>
    </row>
    <row r="301" spans="1:34" s="7" customFormat="1" ht="18.75" hidden="1" customHeight="1">
      <c r="A301" s="14" t="s">
        <v>100</v>
      </c>
      <c r="B301" s="14" t="s">
        <v>101</v>
      </c>
      <c r="C301" s="143"/>
      <c r="D301" s="183"/>
      <c r="E301" s="177"/>
      <c r="F301" s="181" t="str">
        <f>INDEX(PT_DIFFERENTIATION_VTAR,MATCH(A301,PT_DIFFERENTIATION_VTAR_ID,0))</f>
        <v>Плата за подключение (технологическое присоединение) к системе теплоснабжения</v>
      </c>
      <c r="G301" s="146" t="str">
        <f>INDEX(PT_DIFFERENTIATION_NTAR,MATCH(B301,PT_DIFFERENTIATION_NTAR_ID,0))</f>
        <v/>
      </c>
      <c r="H301" s="147"/>
      <c r="I301" s="148"/>
      <c r="J301" s="149"/>
      <c r="K301" s="157"/>
      <c r="L301" s="147" t="s">
        <v>76</v>
      </c>
      <c r="M301" s="195"/>
      <c r="N301" s="152"/>
      <c r="O301" s="23"/>
      <c r="P301" s="23"/>
      <c r="AH301" s="7">
        <v>0</v>
      </c>
    </row>
    <row r="302" spans="1:34" s="7" customFormat="1" ht="18.75" hidden="1" customHeight="1">
      <c r="A302" s="14"/>
      <c r="B302" s="14"/>
      <c r="C302" s="143" t="s">
        <v>79</v>
      </c>
      <c r="D302" s="183"/>
      <c r="E302" s="177"/>
      <c r="F302" s="181"/>
      <c r="G302" s="146"/>
      <c r="H302" s="153"/>
      <c r="I302" s="154" t="s">
        <v>78</v>
      </c>
      <c r="J302" s="155"/>
      <c r="K302" s="153"/>
      <c r="L302" s="156"/>
      <c r="M302" s="195"/>
      <c r="N302" s="152"/>
      <c r="O302" s="23"/>
      <c r="P302" s="23"/>
      <c r="AH302" s="7">
        <v>0</v>
      </c>
    </row>
    <row r="303" spans="1:34" s="7" customFormat="1" ht="0.75" hidden="1" customHeight="1">
      <c r="A303" s="14"/>
      <c r="B303" s="14"/>
      <c r="C303" s="143" t="s">
        <v>130</v>
      </c>
      <c r="D303" s="183"/>
      <c r="E303" s="177"/>
      <c r="F303" s="181"/>
      <c r="G303" s="182"/>
      <c r="H303" s="153"/>
      <c r="I303" s="154"/>
      <c r="J303" s="155"/>
      <c r="K303" s="153"/>
      <c r="L303" s="156"/>
      <c r="M303" s="195"/>
      <c r="N303" s="152"/>
      <c r="O303" s="23"/>
      <c r="P303" s="23"/>
      <c r="AH303" s="7">
        <v>0</v>
      </c>
    </row>
    <row r="304" spans="1:34" s="7" customFormat="1" ht="18.75" hidden="1" customHeight="1">
      <c r="A304" s="14" t="s">
        <v>102</v>
      </c>
      <c r="B304" s="14" t="s">
        <v>103</v>
      </c>
      <c r="C304" s="143"/>
      <c r="D304" s="183"/>
      <c r="E304" s="177"/>
      <c r="F304" s="181" t="str">
        <f>INDEX(PT_DIFFERENTIATION_VTAR,MATCH(A304,PT_DIFFERENTIATION_VTAR_ID,0))</f>
        <v>Плата за подключение (технологическое присоединение) к системе теплоснабжения (индивидуальная)</v>
      </c>
      <c r="G304" s="146" t="str">
        <f>INDEX(PT_DIFFERENTIATION_NTAR,MATCH(B304,PT_DIFFERENTIATION_NTAR_ID,0))</f>
        <v/>
      </c>
      <c r="H304" s="147"/>
      <c r="I304" s="148"/>
      <c r="J304" s="149"/>
      <c r="K304" s="157"/>
      <c r="L304" s="147" t="s">
        <v>76</v>
      </c>
      <c r="M304" s="195"/>
      <c r="N304" s="152"/>
      <c r="O304" s="23"/>
      <c r="P304" s="23"/>
      <c r="AH304" s="7">
        <v>0</v>
      </c>
    </row>
    <row r="305" spans="1:34" s="7" customFormat="1" ht="18.75" hidden="1" customHeight="1">
      <c r="A305" s="14"/>
      <c r="B305" s="14"/>
      <c r="C305" s="143" t="s">
        <v>79</v>
      </c>
      <c r="D305" s="183"/>
      <c r="E305" s="177"/>
      <c r="F305" s="181"/>
      <c r="G305" s="146"/>
      <c r="H305" s="153"/>
      <c r="I305" s="154" t="s">
        <v>78</v>
      </c>
      <c r="J305" s="155"/>
      <c r="K305" s="153"/>
      <c r="L305" s="156"/>
      <c r="M305" s="195"/>
      <c r="N305" s="152"/>
      <c r="O305" s="23"/>
      <c r="P305" s="23"/>
      <c r="AH305" s="7">
        <v>0</v>
      </c>
    </row>
    <row r="306" spans="1:34" s="7" customFormat="1" ht="0.75" hidden="1" customHeight="1">
      <c r="A306" s="14"/>
      <c r="B306" s="14"/>
      <c r="C306" s="143" t="s">
        <v>130</v>
      </c>
      <c r="D306" s="183"/>
      <c r="E306" s="177"/>
      <c r="F306" s="181"/>
      <c r="G306" s="182"/>
      <c r="H306" s="153"/>
      <c r="I306" s="154"/>
      <c r="J306" s="155"/>
      <c r="K306" s="153"/>
      <c r="L306" s="156"/>
      <c r="M306" s="195"/>
      <c r="N306" s="152"/>
      <c r="O306" s="23"/>
      <c r="P306" s="23"/>
      <c r="AH306" s="7">
        <v>0</v>
      </c>
    </row>
    <row r="307" spans="1:34" s="7" customFormat="1" ht="18.75" hidden="1" customHeight="1">
      <c r="A307" s="14" t="s">
        <v>104</v>
      </c>
      <c r="B307" s="14" t="s">
        <v>105</v>
      </c>
      <c r="C307" s="143"/>
      <c r="D307" s="183"/>
      <c r="E307" s="177"/>
      <c r="F307" s="181" t="str">
        <f>INDEX(PT_DIFFERENTIATION_VTAR,MATCH(A307,PT_DIFFERENTIATION_VTAR_ID,0))</f>
        <v>Тариф на питьевую воду (питьевое водоснабжение)</v>
      </c>
      <c r="G307" s="146" t="str">
        <f>INDEX(PT_DIFFERENTIATION_NTAR,MATCH(B307,PT_DIFFERENTIATION_NTAR_ID,0))</f>
        <v/>
      </c>
      <c r="H307" s="147"/>
      <c r="I307" s="148"/>
      <c r="J307" s="149"/>
      <c r="K307" s="157"/>
      <c r="L307" s="147" t="s">
        <v>76</v>
      </c>
      <c r="M307" s="195"/>
      <c r="N307" s="152"/>
      <c r="O307" s="23"/>
      <c r="P307" s="23"/>
      <c r="AH307" s="7">
        <v>0</v>
      </c>
    </row>
    <row r="308" spans="1:34" s="7" customFormat="1" ht="18.75" hidden="1" customHeight="1">
      <c r="A308" s="14"/>
      <c r="B308" s="14"/>
      <c r="C308" s="143" t="s">
        <v>79</v>
      </c>
      <c r="D308" s="183"/>
      <c r="E308" s="177"/>
      <c r="F308" s="181"/>
      <c r="G308" s="146"/>
      <c r="H308" s="153"/>
      <c r="I308" s="154" t="s">
        <v>78</v>
      </c>
      <c r="J308" s="155"/>
      <c r="K308" s="153"/>
      <c r="L308" s="156"/>
      <c r="M308" s="195"/>
      <c r="N308" s="152"/>
      <c r="O308" s="23"/>
      <c r="P308" s="23"/>
      <c r="AH308" s="7">
        <v>0</v>
      </c>
    </row>
    <row r="309" spans="1:34" s="7" customFormat="1" ht="0.75" hidden="1" customHeight="1">
      <c r="A309" s="14"/>
      <c r="B309" s="14"/>
      <c r="C309" s="143" t="s">
        <v>130</v>
      </c>
      <c r="D309" s="183"/>
      <c r="E309" s="177"/>
      <c r="F309" s="181"/>
      <c r="G309" s="182"/>
      <c r="H309" s="153"/>
      <c r="I309" s="154"/>
      <c r="J309" s="155"/>
      <c r="K309" s="153"/>
      <c r="L309" s="156"/>
      <c r="M309" s="195"/>
      <c r="N309" s="152"/>
      <c r="O309" s="23"/>
      <c r="P309" s="23"/>
      <c r="AH309" s="7">
        <v>0</v>
      </c>
    </row>
    <row r="310" spans="1:34" s="7" customFormat="1" ht="18.75" hidden="1" customHeight="1">
      <c r="A310" s="14" t="s">
        <v>106</v>
      </c>
      <c r="B310" s="14" t="s">
        <v>107</v>
      </c>
      <c r="C310" s="143"/>
      <c r="D310" s="183"/>
      <c r="E310" s="177"/>
      <c r="F310" s="181" t="str">
        <f>INDEX(PT_DIFFERENTIATION_VTAR,MATCH(A310,PT_DIFFERENTIATION_VTAR_ID,0))</f>
        <v>Тариф на техническую воду</v>
      </c>
      <c r="G310" s="146" t="str">
        <f>INDEX(PT_DIFFERENTIATION_NTAR,MATCH(B310,PT_DIFFERENTIATION_NTAR_ID,0))</f>
        <v/>
      </c>
      <c r="H310" s="147"/>
      <c r="I310" s="148"/>
      <c r="J310" s="149"/>
      <c r="K310" s="157"/>
      <c r="L310" s="147" t="s">
        <v>76</v>
      </c>
      <c r="M310" s="195"/>
      <c r="N310" s="152"/>
      <c r="O310" s="23"/>
      <c r="P310" s="23"/>
      <c r="AH310" s="7">
        <v>0</v>
      </c>
    </row>
    <row r="311" spans="1:34" s="7" customFormat="1" ht="18.75" hidden="1" customHeight="1">
      <c r="A311" s="14"/>
      <c r="B311" s="14"/>
      <c r="C311" s="143" t="s">
        <v>79</v>
      </c>
      <c r="D311" s="183"/>
      <c r="E311" s="177"/>
      <c r="F311" s="181"/>
      <c r="G311" s="146"/>
      <c r="H311" s="153"/>
      <c r="I311" s="154" t="s">
        <v>78</v>
      </c>
      <c r="J311" s="155"/>
      <c r="K311" s="153"/>
      <c r="L311" s="156"/>
      <c r="M311" s="195"/>
      <c r="N311" s="152"/>
      <c r="O311" s="23"/>
      <c r="P311" s="23"/>
      <c r="AH311" s="7">
        <v>0</v>
      </c>
    </row>
    <row r="312" spans="1:34" s="7" customFormat="1" ht="0.75" hidden="1" customHeight="1">
      <c r="A312" s="14"/>
      <c r="B312" s="14"/>
      <c r="C312" s="143" t="s">
        <v>130</v>
      </c>
      <c r="D312" s="183"/>
      <c r="E312" s="177"/>
      <c r="F312" s="181"/>
      <c r="G312" s="182"/>
      <c r="H312" s="153"/>
      <c r="I312" s="154"/>
      <c r="J312" s="155"/>
      <c r="K312" s="153"/>
      <c r="L312" s="156"/>
      <c r="M312" s="195"/>
      <c r="N312" s="152"/>
      <c r="O312" s="23"/>
      <c r="P312" s="23"/>
      <c r="AH312" s="7">
        <v>0</v>
      </c>
    </row>
    <row r="313" spans="1:34" s="7" customFormat="1" ht="18.75" hidden="1" customHeight="1">
      <c r="A313" s="14" t="s">
        <v>108</v>
      </c>
      <c r="B313" s="14" t="s">
        <v>109</v>
      </c>
      <c r="C313" s="143"/>
      <c r="D313" s="183"/>
      <c r="E313" s="177"/>
      <c r="F313" s="181" t="str">
        <f>INDEX(PT_DIFFERENTIATION_VTAR,MATCH(A313,PT_DIFFERENTIATION_VTAR_ID,0))</f>
        <v>Тариф на транспортировку воды</v>
      </c>
      <c r="G313" s="146" t="str">
        <f>INDEX(PT_DIFFERENTIATION_NTAR,MATCH(B313,PT_DIFFERENTIATION_NTAR_ID,0))</f>
        <v/>
      </c>
      <c r="H313" s="147"/>
      <c r="I313" s="148"/>
      <c r="J313" s="149"/>
      <c r="K313" s="157"/>
      <c r="L313" s="147" t="s">
        <v>76</v>
      </c>
      <c r="M313" s="195"/>
      <c r="N313" s="152"/>
      <c r="O313" s="23"/>
      <c r="P313" s="23"/>
      <c r="AH313" s="7">
        <v>0</v>
      </c>
    </row>
    <row r="314" spans="1:34" s="7" customFormat="1" ht="18.75" hidden="1" customHeight="1">
      <c r="A314" s="14"/>
      <c r="B314" s="14"/>
      <c r="C314" s="143" t="s">
        <v>79</v>
      </c>
      <c r="D314" s="183"/>
      <c r="E314" s="177"/>
      <c r="F314" s="181"/>
      <c r="G314" s="146"/>
      <c r="H314" s="153"/>
      <c r="I314" s="154" t="s">
        <v>78</v>
      </c>
      <c r="J314" s="155"/>
      <c r="K314" s="153"/>
      <c r="L314" s="156"/>
      <c r="M314" s="195"/>
      <c r="N314" s="152"/>
      <c r="O314" s="23"/>
      <c r="P314" s="23"/>
      <c r="AH314" s="7">
        <v>0</v>
      </c>
    </row>
    <row r="315" spans="1:34" s="7" customFormat="1" ht="0.75" hidden="1" customHeight="1">
      <c r="A315" s="14"/>
      <c r="B315" s="14"/>
      <c r="C315" s="143" t="s">
        <v>130</v>
      </c>
      <c r="D315" s="183"/>
      <c r="E315" s="177"/>
      <c r="F315" s="181"/>
      <c r="G315" s="182"/>
      <c r="H315" s="153"/>
      <c r="I315" s="154"/>
      <c r="J315" s="155"/>
      <c r="K315" s="153"/>
      <c r="L315" s="156"/>
      <c r="M315" s="195"/>
      <c r="N315" s="152"/>
      <c r="O315" s="23"/>
      <c r="P315" s="23"/>
      <c r="AH315" s="7">
        <v>0</v>
      </c>
    </row>
    <row r="316" spans="1:34" s="7" customFormat="1" ht="18.75" hidden="1" customHeight="1">
      <c r="A316" s="14" t="s">
        <v>110</v>
      </c>
      <c r="B316" s="14" t="s">
        <v>111</v>
      </c>
      <c r="C316" s="143"/>
      <c r="D316" s="183"/>
      <c r="E316" s="177"/>
      <c r="F316" s="181" t="str">
        <f>INDEX(PT_DIFFERENTIATION_VTAR,MATCH(A316,PT_DIFFERENTIATION_VTAR_ID,0))</f>
        <v>Тариф на подвоз воды</v>
      </c>
      <c r="G316" s="146" t="str">
        <f>INDEX(PT_DIFFERENTIATION_NTAR,MATCH(B316,PT_DIFFERENTIATION_NTAR_ID,0))</f>
        <v/>
      </c>
      <c r="H316" s="147"/>
      <c r="I316" s="148"/>
      <c r="J316" s="149"/>
      <c r="K316" s="157"/>
      <c r="L316" s="147" t="s">
        <v>76</v>
      </c>
      <c r="M316" s="195"/>
      <c r="N316" s="152"/>
      <c r="O316" s="23"/>
      <c r="P316" s="23"/>
      <c r="AH316" s="7">
        <v>0</v>
      </c>
    </row>
    <row r="317" spans="1:34" s="7" customFormat="1" ht="18.75" hidden="1" customHeight="1">
      <c r="A317" s="14"/>
      <c r="B317" s="14"/>
      <c r="C317" s="143" t="s">
        <v>79</v>
      </c>
      <c r="D317" s="183"/>
      <c r="E317" s="177"/>
      <c r="F317" s="181"/>
      <c r="G317" s="146"/>
      <c r="H317" s="153"/>
      <c r="I317" s="154" t="s">
        <v>78</v>
      </c>
      <c r="J317" s="155"/>
      <c r="K317" s="153"/>
      <c r="L317" s="156"/>
      <c r="M317" s="195"/>
      <c r="N317" s="152"/>
      <c r="O317" s="23"/>
      <c r="P317" s="23"/>
      <c r="AH317" s="7">
        <v>0</v>
      </c>
    </row>
    <row r="318" spans="1:34" s="7" customFormat="1" ht="0.75" hidden="1" customHeight="1">
      <c r="A318" s="14"/>
      <c r="B318" s="14"/>
      <c r="C318" s="143" t="s">
        <v>130</v>
      </c>
      <c r="D318" s="183"/>
      <c r="E318" s="177"/>
      <c r="F318" s="181"/>
      <c r="G318" s="182"/>
      <c r="H318" s="153"/>
      <c r="I318" s="154"/>
      <c r="J318" s="155"/>
      <c r="K318" s="153"/>
      <c r="L318" s="156"/>
      <c r="M318" s="195"/>
      <c r="N318" s="152"/>
      <c r="O318" s="23"/>
      <c r="P318" s="23"/>
      <c r="AH318" s="7">
        <v>0</v>
      </c>
    </row>
    <row r="319" spans="1:34" s="7" customFormat="1" ht="18.75" hidden="1" customHeight="1">
      <c r="A319" s="14" t="s">
        <v>112</v>
      </c>
      <c r="B319" s="14" t="s">
        <v>113</v>
      </c>
      <c r="C319" s="143"/>
      <c r="D319" s="183"/>
      <c r="E319" s="177"/>
      <c r="F319" s="181" t="str">
        <f>INDEX(PT_DIFFERENTIATION_VTAR,MATCH(A319,PT_DIFFERENTIATION_VTAR_ID,0))</f>
        <v>Тариф на подключение (технологическое присоединение) к централизованной системе холодного водоснабжения</v>
      </c>
      <c r="G319" s="146" t="str">
        <f>INDEX(PT_DIFFERENTIATION_NTAR,MATCH(B319,PT_DIFFERENTIATION_NTAR_ID,0))</f>
        <v/>
      </c>
      <c r="H319" s="147"/>
      <c r="I319" s="148"/>
      <c r="J319" s="149"/>
      <c r="K319" s="157"/>
      <c r="L319" s="147" t="s">
        <v>76</v>
      </c>
      <c r="M319" s="195"/>
      <c r="N319" s="152"/>
      <c r="O319" s="23"/>
      <c r="P319" s="23"/>
      <c r="AH319" s="7">
        <v>0</v>
      </c>
    </row>
    <row r="320" spans="1:34" s="7" customFormat="1" ht="18.75" hidden="1" customHeight="1">
      <c r="A320" s="14"/>
      <c r="B320" s="14"/>
      <c r="C320" s="143" t="s">
        <v>79</v>
      </c>
      <c r="D320" s="183"/>
      <c r="E320" s="177"/>
      <c r="F320" s="181"/>
      <c r="G320" s="146"/>
      <c r="H320" s="153"/>
      <c r="I320" s="154" t="s">
        <v>78</v>
      </c>
      <c r="J320" s="155"/>
      <c r="K320" s="153"/>
      <c r="L320" s="156"/>
      <c r="M320" s="195"/>
      <c r="N320" s="152"/>
      <c r="O320" s="23"/>
      <c r="P320" s="23"/>
      <c r="AH320" s="7">
        <v>0</v>
      </c>
    </row>
    <row r="321" spans="1:34" s="7" customFormat="1" ht="0.75" hidden="1" customHeight="1">
      <c r="A321" s="14"/>
      <c r="B321" s="14"/>
      <c r="C321" s="143" t="s">
        <v>130</v>
      </c>
      <c r="D321" s="183"/>
      <c r="E321" s="177"/>
      <c r="F321" s="181"/>
      <c r="G321" s="182"/>
      <c r="H321" s="153"/>
      <c r="I321" s="154"/>
      <c r="J321" s="155"/>
      <c r="K321" s="153"/>
      <c r="L321" s="156"/>
      <c r="M321" s="195"/>
      <c r="N321" s="152"/>
      <c r="O321" s="23"/>
      <c r="P321" s="23"/>
      <c r="AH321" s="7">
        <v>0</v>
      </c>
    </row>
    <row r="322" spans="1:34" s="7" customFormat="1" ht="18.75" hidden="1" customHeight="1">
      <c r="A322" s="14" t="s">
        <v>114</v>
      </c>
      <c r="B322" s="14" t="s">
        <v>115</v>
      </c>
      <c r="C322" s="143"/>
      <c r="D322" s="183"/>
      <c r="E322" s="177"/>
      <c r="F322" s="181" t="str">
        <f>INDEX(PT_DIFFERENTIATION_VTAR,MATCH(A322,PT_DIFFERENTIATION_VTAR_ID,0))</f>
        <v>Тариф на горячую воду (горячее водоснабжение)</v>
      </c>
      <c r="G322" s="146" t="str">
        <f>INDEX(PT_DIFFERENTIATION_NTAR,MATCH(B322,PT_DIFFERENTIATION_NTAR_ID,0))</f>
        <v/>
      </c>
      <c r="H322" s="147"/>
      <c r="I322" s="148"/>
      <c r="J322" s="149"/>
      <c r="K322" s="157"/>
      <c r="L322" s="147" t="s">
        <v>76</v>
      </c>
      <c r="M322" s="195"/>
      <c r="N322" s="152"/>
      <c r="O322" s="23"/>
      <c r="P322" s="23"/>
      <c r="AH322" s="7">
        <v>0</v>
      </c>
    </row>
    <row r="323" spans="1:34" s="7" customFormat="1" ht="18.75" hidden="1" customHeight="1">
      <c r="A323" s="14"/>
      <c r="B323" s="14"/>
      <c r="C323" s="143" t="s">
        <v>79</v>
      </c>
      <c r="D323" s="183"/>
      <c r="E323" s="177"/>
      <c r="F323" s="181"/>
      <c r="G323" s="146"/>
      <c r="H323" s="153"/>
      <c r="I323" s="154" t="s">
        <v>78</v>
      </c>
      <c r="J323" s="155"/>
      <c r="K323" s="153"/>
      <c r="L323" s="156"/>
      <c r="M323" s="195"/>
      <c r="N323" s="152"/>
      <c r="O323" s="23"/>
      <c r="P323" s="23"/>
      <c r="AH323" s="7">
        <v>0</v>
      </c>
    </row>
    <row r="324" spans="1:34" s="7" customFormat="1" ht="0.75" hidden="1" customHeight="1">
      <c r="A324" s="14"/>
      <c r="B324" s="14"/>
      <c r="C324" s="143" t="s">
        <v>130</v>
      </c>
      <c r="D324" s="183"/>
      <c r="E324" s="177"/>
      <c r="F324" s="181"/>
      <c r="G324" s="182"/>
      <c r="H324" s="153"/>
      <c r="I324" s="154"/>
      <c r="J324" s="155"/>
      <c r="K324" s="153"/>
      <c r="L324" s="156"/>
      <c r="M324" s="195"/>
      <c r="N324" s="152"/>
      <c r="O324" s="23"/>
      <c r="P324" s="23"/>
      <c r="AH324" s="7">
        <v>0</v>
      </c>
    </row>
    <row r="325" spans="1:34" s="7" customFormat="1" ht="18.75" hidden="1" customHeight="1">
      <c r="A325" s="14" t="s">
        <v>116</v>
      </c>
      <c r="B325" s="14" t="s">
        <v>117</v>
      </c>
      <c r="C325" s="143"/>
      <c r="D325" s="183"/>
      <c r="E325" s="177"/>
      <c r="F325" s="181" t="str">
        <f>INDEX(PT_DIFFERENTIATION_VTAR,MATCH(A325,PT_DIFFERENTIATION_VTAR_ID,0))</f>
        <v>Тариф на транспортировку горячей воды</v>
      </c>
      <c r="G325" s="146" t="str">
        <f>INDEX(PT_DIFFERENTIATION_NTAR,MATCH(B325,PT_DIFFERENTIATION_NTAR_ID,0))</f>
        <v/>
      </c>
      <c r="H325" s="147"/>
      <c r="I325" s="148"/>
      <c r="J325" s="149"/>
      <c r="K325" s="157"/>
      <c r="L325" s="147" t="s">
        <v>76</v>
      </c>
      <c r="M325" s="195"/>
      <c r="N325" s="152"/>
      <c r="O325" s="23"/>
      <c r="P325" s="23"/>
      <c r="AH325" s="7">
        <v>0</v>
      </c>
    </row>
    <row r="326" spans="1:34" s="7" customFormat="1" ht="18.75" hidden="1" customHeight="1">
      <c r="A326" s="14"/>
      <c r="B326" s="14"/>
      <c r="C326" s="143" t="s">
        <v>79</v>
      </c>
      <c r="D326" s="183"/>
      <c r="E326" s="177"/>
      <c r="F326" s="181"/>
      <c r="G326" s="146"/>
      <c r="H326" s="153"/>
      <c r="I326" s="154" t="s">
        <v>78</v>
      </c>
      <c r="J326" s="155"/>
      <c r="K326" s="153"/>
      <c r="L326" s="156"/>
      <c r="M326" s="195"/>
      <c r="N326" s="152"/>
      <c r="O326" s="23"/>
      <c r="P326" s="23"/>
      <c r="AH326" s="7">
        <v>0</v>
      </c>
    </row>
    <row r="327" spans="1:34" s="7" customFormat="1" ht="0.75" hidden="1" customHeight="1">
      <c r="A327" s="14"/>
      <c r="B327" s="14"/>
      <c r="C327" s="143" t="s">
        <v>130</v>
      </c>
      <c r="D327" s="183"/>
      <c r="E327" s="177"/>
      <c r="F327" s="181"/>
      <c r="G327" s="182"/>
      <c r="H327" s="153"/>
      <c r="I327" s="154"/>
      <c r="J327" s="155"/>
      <c r="K327" s="153"/>
      <c r="L327" s="156"/>
      <c r="M327" s="195"/>
      <c r="N327" s="152"/>
      <c r="O327" s="23"/>
      <c r="P327" s="23"/>
      <c r="AH327" s="7">
        <v>0</v>
      </c>
    </row>
    <row r="328" spans="1:34" s="7" customFormat="1" ht="18.75" hidden="1" customHeight="1">
      <c r="A328" s="14" t="s">
        <v>118</v>
      </c>
      <c r="B328" s="14" t="s">
        <v>119</v>
      </c>
      <c r="C328" s="143"/>
      <c r="D328" s="183"/>
      <c r="E328" s="177"/>
      <c r="F328" s="181" t="str">
        <f>INDEX(PT_DIFFERENTIATION_VTAR,MATCH(A328,PT_DIFFERENTIATION_VTAR_ID,0))</f>
        <v>Тариф на подключение (технологическое присоединение) к централизованной системе горячего водоснабжения</v>
      </c>
      <c r="G328" s="146" t="str">
        <f>INDEX(PT_DIFFERENTIATION_NTAR,MATCH(B328,PT_DIFFERENTIATION_NTAR_ID,0))</f>
        <v/>
      </c>
      <c r="H328" s="147"/>
      <c r="I328" s="148"/>
      <c r="J328" s="149"/>
      <c r="K328" s="157"/>
      <c r="L328" s="147" t="s">
        <v>76</v>
      </c>
      <c r="M328" s="195"/>
      <c r="N328" s="152"/>
      <c r="O328" s="23"/>
      <c r="P328" s="23"/>
      <c r="AH328" s="7">
        <v>0</v>
      </c>
    </row>
    <row r="329" spans="1:34" s="7" customFormat="1" ht="18.75" hidden="1" customHeight="1">
      <c r="A329" s="14"/>
      <c r="B329" s="14"/>
      <c r="C329" s="143" t="s">
        <v>79</v>
      </c>
      <c r="D329" s="183"/>
      <c r="E329" s="177"/>
      <c r="F329" s="181"/>
      <c r="G329" s="146"/>
      <c r="H329" s="153"/>
      <c r="I329" s="154" t="s">
        <v>78</v>
      </c>
      <c r="J329" s="155"/>
      <c r="K329" s="153"/>
      <c r="L329" s="156"/>
      <c r="M329" s="195"/>
      <c r="N329" s="152"/>
      <c r="O329" s="23"/>
      <c r="P329" s="23"/>
      <c r="AH329" s="7">
        <v>0</v>
      </c>
    </row>
    <row r="330" spans="1:34" s="7" customFormat="1" ht="0.75" hidden="1" customHeight="1">
      <c r="A330" s="14"/>
      <c r="B330" s="14"/>
      <c r="C330" s="143" t="s">
        <v>130</v>
      </c>
      <c r="D330" s="183"/>
      <c r="E330" s="177"/>
      <c r="F330" s="181"/>
      <c r="G330" s="182"/>
      <c r="H330" s="153"/>
      <c r="I330" s="154"/>
      <c r="J330" s="155"/>
      <c r="K330" s="153"/>
      <c r="L330" s="156"/>
      <c r="M330" s="195"/>
      <c r="N330" s="152"/>
      <c r="O330" s="23"/>
      <c r="P330" s="23"/>
      <c r="AH330" s="7">
        <v>0</v>
      </c>
    </row>
    <row r="331" spans="1:34" s="7" customFormat="1" ht="18.75" hidden="1" customHeight="1">
      <c r="A331" s="14" t="s">
        <v>120</v>
      </c>
      <c r="B331" s="14" t="s">
        <v>121</v>
      </c>
      <c r="C331" s="143"/>
      <c r="D331" s="183"/>
      <c r="E331" s="177"/>
      <c r="F331" s="181" t="str">
        <f>INDEX(PT_DIFFERENTIATION_VTAR,MATCH(A331,PT_DIFFERENTIATION_VTAR_ID,0))</f>
        <v>Тариф на водоотведение</v>
      </c>
      <c r="G331" s="146" t="str">
        <f>INDEX(PT_DIFFERENTIATION_NTAR,MATCH(B331,PT_DIFFERENTIATION_NTAR_ID,0))</f>
        <v/>
      </c>
      <c r="H331" s="147"/>
      <c r="I331" s="148"/>
      <c r="J331" s="149"/>
      <c r="K331" s="157"/>
      <c r="L331" s="147" t="s">
        <v>76</v>
      </c>
      <c r="M331" s="195"/>
      <c r="N331" s="152"/>
      <c r="O331" s="23"/>
      <c r="P331" s="23"/>
      <c r="AH331" s="7">
        <v>0</v>
      </c>
    </row>
    <row r="332" spans="1:34" s="7" customFormat="1" ht="18.75" hidden="1" customHeight="1">
      <c r="A332" s="14"/>
      <c r="B332" s="14"/>
      <c r="C332" s="143" t="s">
        <v>79</v>
      </c>
      <c r="D332" s="183"/>
      <c r="E332" s="177"/>
      <c r="F332" s="181"/>
      <c r="G332" s="146"/>
      <c r="H332" s="153"/>
      <c r="I332" s="154" t="s">
        <v>78</v>
      </c>
      <c r="J332" s="155"/>
      <c r="K332" s="153"/>
      <c r="L332" s="156"/>
      <c r="M332" s="195"/>
      <c r="N332" s="152"/>
      <c r="O332" s="23"/>
      <c r="P332" s="23"/>
      <c r="AH332" s="7">
        <v>0</v>
      </c>
    </row>
    <row r="333" spans="1:34" s="7" customFormat="1" ht="0.75" hidden="1" customHeight="1">
      <c r="A333" s="14"/>
      <c r="B333" s="14"/>
      <c r="C333" s="143" t="s">
        <v>130</v>
      </c>
      <c r="D333" s="183"/>
      <c r="E333" s="177"/>
      <c r="F333" s="181"/>
      <c r="G333" s="182"/>
      <c r="H333" s="153"/>
      <c r="I333" s="154"/>
      <c r="J333" s="155"/>
      <c r="K333" s="153"/>
      <c r="L333" s="156"/>
      <c r="M333" s="195"/>
      <c r="N333" s="152"/>
      <c r="O333" s="23"/>
      <c r="P333" s="23"/>
      <c r="AH333" s="7">
        <v>0</v>
      </c>
    </row>
    <row r="334" spans="1:34" s="7" customFormat="1" ht="18.75" hidden="1" customHeight="1">
      <c r="A334" s="14" t="s">
        <v>122</v>
      </c>
      <c r="B334" s="14" t="s">
        <v>123</v>
      </c>
      <c r="C334" s="143"/>
      <c r="D334" s="183"/>
      <c r="E334" s="177"/>
      <c r="F334" s="181" t="str">
        <f>INDEX(PT_DIFFERENTIATION_VTAR,MATCH(A334,PT_DIFFERENTIATION_VTAR_ID,0))</f>
        <v>Тариф на транспортировку сточных вод</v>
      </c>
      <c r="G334" s="146" t="str">
        <f>INDEX(PT_DIFFERENTIATION_NTAR,MATCH(B334,PT_DIFFERENTIATION_NTAR_ID,0))</f>
        <v/>
      </c>
      <c r="H334" s="147"/>
      <c r="I334" s="148"/>
      <c r="J334" s="149"/>
      <c r="K334" s="157"/>
      <c r="L334" s="147" t="s">
        <v>76</v>
      </c>
      <c r="M334" s="195"/>
      <c r="N334" s="152"/>
      <c r="O334" s="23"/>
      <c r="P334" s="23"/>
      <c r="AH334" s="7">
        <v>0</v>
      </c>
    </row>
    <row r="335" spans="1:34" s="7" customFormat="1" ht="18.75" hidden="1" customHeight="1">
      <c r="A335" s="14"/>
      <c r="B335" s="14"/>
      <c r="C335" s="143" t="s">
        <v>79</v>
      </c>
      <c r="D335" s="183"/>
      <c r="E335" s="177"/>
      <c r="F335" s="181"/>
      <c r="G335" s="146"/>
      <c r="H335" s="153"/>
      <c r="I335" s="154" t="s">
        <v>78</v>
      </c>
      <c r="J335" s="155"/>
      <c r="K335" s="153"/>
      <c r="L335" s="156"/>
      <c r="M335" s="195"/>
      <c r="N335" s="152"/>
      <c r="O335" s="23"/>
      <c r="P335" s="23"/>
      <c r="AH335" s="7">
        <v>0</v>
      </c>
    </row>
    <row r="336" spans="1:34" s="7" customFormat="1" ht="0.75" hidden="1" customHeight="1">
      <c r="A336" s="14"/>
      <c r="B336" s="14"/>
      <c r="C336" s="143" t="s">
        <v>130</v>
      </c>
      <c r="D336" s="183"/>
      <c r="E336" s="177"/>
      <c r="F336" s="181"/>
      <c r="G336" s="182"/>
      <c r="H336" s="153"/>
      <c r="I336" s="154"/>
      <c r="J336" s="155"/>
      <c r="K336" s="153"/>
      <c r="L336" s="156"/>
      <c r="M336" s="195"/>
      <c r="N336" s="152"/>
      <c r="O336" s="23"/>
      <c r="P336" s="23"/>
      <c r="AH336" s="7">
        <v>0</v>
      </c>
    </row>
    <row r="337" spans="1:34" s="7" customFormat="1" ht="18.75" hidden="1" customHeight="1">
      <c r="A337" s="14" t="s">
        <v>124</v>
      </c>
      <c r="B337" s="14" t="s">
        <v>125</v>
      </c>
      <c r="C337" s="143"/>
      <c r="D337" s="183"/>
      <c r="E337" s="177"/>
      <c r="F337" s="181" t="str">
        <f>INDEX(PT_DIFFERENTIATION_VTAR,MATCH(A337,PT_DIFFERENTIATION_VTAR_ID,0))</f>
        <v>Тариф на подключение (технологическое присоединение) к централизованной системе водоотведения</v>
      </c>
      <c r="G337" s="146" t="str">
        <f>INDEX(PT_DIFFERENTIATION_NTAR,MATCH(B337,PT_DIFFERENTIATION_NTAR_ID,0))</f>
        <v/>
      </c>
      <c r="H337" s="147"/>
      <c r="I337" s="148"/>
      <c r="J337" s="149"/>
      <c r="K337" s="157"/>
      <c r="L337" s="147" t="s">
        <v>76</v>
      </c>
      <c r="M337" s="195"/>
      <c r="N337" s="152"/>
      <c r="O337" s="23"/>
      <c r="P337" s="23"/>
      <c r="AH337" s="7">
        <v>0</v>
      </c>
    </row>
    <row r="338" spans="1:34" s="7" customFormat="1" ht="18.75" hidden="1" customHeight="1">
      <c r="A338" s="14"/>
      <c r="B338" s="14"/>
      <c r="C338" s="143" t="s">
        <v>79</v>
      </c>
      <c r="D338" s="183"/>
      <c r="E338" s="177"/>
      <c r="F338" s="181"/>
      <c r="G338" s="146"/>
      <c r="H338" s="153"/>
      <c r="I338" s="154" t="s">
        <v>78</v>
      </c>
      <c r="J338" s="155"/>
      <c r="K338" s="153"/>
      <c r="L338" s="156"/>
      <c r="M338" s="195"/>
      <c r="N338" s="152"/>
      <c r="O338" s="23"/>
      <c r="P338" s="23"/>
      <c r="AH338" s="7">
        <v>0</v>
      </c>
    </row>
    <row r="339" spans="1:34" s="7" customFormat="1" ht="1.1499999999999999" customHeight="1">
      <c r="A339" s="14"/>
      <c r="B339" s="14"/>
      <c r="C339" s="143" t="s">
        <v>130</v>
      </c>
      <c r="D339" s="183"/>
      <c r="E339" s="177"/>
      <c r="F339" s="181"/>
      <c r="G339" s="182"/>
      <c r="H339" s="153"/>
      <c r="I339" s="154"/>
      <c r="J339" s="155"/>
      <c r="K339" s="153"/>
      <c r="L339" s="156"/>
      <c r="M339" s="195"/>
      <c r="N339" s="152"/>
      <c r="O339" s="23"/>
      <c r="P339" s="23"/>
      <c r="AH339" s="7">
        <v>1</v>
      </c>
    </row>
    <row r="340" spans="1:34" s="14" customFormat="1" ht="3" customHeight="1">
      <c r="E340" s="196"/>
      <c r="F340" s="196"/>
      <c r="G340" s="196"/>
      <c r="H340" s="196"/>
      <c r="I340" s="196"/>
      <c r="J340" s="196"/>
      <c r="K340" s="196"/>
      <c r="L340" s="196"/>
      <c r="M340" s="196"/>
      <c r="O340" s="67"/>
      <c r="P340" s="67"/>
      <c r="AH340" s="14">
        <v>3</v>
      </c>
    </row>
    <row r="341" spans="1:34" ht="26.25" customHeight="1">
      <c r="E341" s="197"/>
      <c r="F341" s="141"/>
      <c r="G341" s="141"/>
      <c r="H341" s="141"/>
      <c r="I341" s="141"/>
      <c r="J341" s="141"/>
      <c r="K341" s="141"/>
      <c r="L341" s="141"/>
      <c r="M341" s="141"/>
      <c r="AH341" s="7">
        <v>25</v>
      </c>
    </row>
    <row r="342" spans="1:34" ht="14.25" hidden="1" customHeight="1">
      <c r="A342" s="142" t="s">
        <v>73</v>
      </c>
      <c r="B342" s="142">
        <v>0</v>
      </c>
      <c r="C342" s="143">
        <v>0</v>
      </c>
      <c r="D342" s="5">
        <v>3</v>
      </c>
      <c r="E342" s="7">
        <v>6</v>
      </c>
      <c r="F342" s="7">
        <v>46</v>
      </c>
      <c r="G342" s="7">
        <v>35</v>
      </c>
      <c r="H342" s="7">
        <v>3</v>
      </c>
      <c r="I342" s="7">
        <v>11</v>
      </c>
      <c r="J342" s="7">
        <v>11</v>
      </c>
      <c r="K342" s="7">
        <v>35</v>
      </c>
      <c r="L342" s="7">
        <v>35</v>
      </c>
      <c r="M342" s="7">
        <v>84</v>
      </c>
      <c r="N342" s="7">
        <v>10</v>
      </c>
      <c r="O342" s="23">
        <v>10</v>
      </c>
      <c r="P342" s="23">
        <v>10</v>
      </c>
      <c r="Q342" s="7">
        <v>10</v>
      </c>
      <c r="R342" s="7">
        <v>10</v>
      </c>
      <c r="S342" s="7">
        <v>10</v>
      </c>
      <c r="T342" s="7">
        <v>10</v>
      </c>
      <c r="U342" s="7">
        <v>10</v>
      </c>
      <c r="V342" s="7">
        <v>10</v>
      </c>
      <c r="W342" s="7">
        <v>10</v>
      </c>
      <c r="X342" s="7">
        <v>10</v>
      </c>
      <c r="Y342" s="7">
        <v>10</v>
      </c>
      <c r="Z342" s="7">
        <v>10</v>
      </c>
      <c r="AA342" s="7">
        <v>10</v>
      </c>
      <c r="AB342" s="7">
        <v>10</v>
      </c>
      <c r="AC342" s="7">
        <v>10</v>
      </c>
      <c r="AD342" s="7">
        <v>10</v>
      </c>
      <c r="AE342" s="7">
        <v>10</v>
      </c>
      <c r="AF342" s="7">
        <v>10</v>
      </c>
      <c r="AG342" s="7">
        <v>10</v>
      </c>
      <c r="AH342" s="7">
        <v>14</v>
      </c>
    </row>
  </sheetData>
  <sheetProtection formatColumns="0" formatRows="0" insertRows="0" deleteColumns="0" deleteRows="0" sort="0" autoFilter="0"/>
  <mergeCells count="428">
    <mergeCell ref="F341:M341"/>
    <mergeCell ref="D334:D336"/>
    <mergeCell ref="E334:E336"/>
    <mergeCell ref="F334:F336"/>
    <mergeCell ref="G334:G335"/>
    <mergeCell ref="D337:D339"/>
    <mergeCell ref="E337:E339"/>
    <mergeCell ref="F337:F339"/>
    <mergeCell ref="G337:G338"/>
    <mergeCell ref="D328:D330"/>
    <mergeCell ref="E328:E330"/>
    <mergeCell ref="F328:F330"/>
    <mergeCell ref="G328:G329"/>
    <mergeCell ref="D331:D333"/>
    <mergeCell ref="E331:E333"/>
    <mergeCell ref="F331:F333"/>
    <mergeCell ref="G331:G332"/>
    <mergeCell ref="D322:D324"/>
    <mergeCell ref="E322:E324"/>
    <mergeCell ref="F322:F324"/>
    <mergeCell ref="G322:G323"/>
    <mergeCell ref="D325:D327"/>
    <mergeCell ref="E325:E327"/>
    <mergeCell ref="F325:F327"/>
    <mergeCell ref="G325:G326"/>
    <mergeCell ref="D316:D318"/>
    <mergeCell ref="E316:E318"/>
    <mergeCell ref="F316:F318"/>
    <mergeCell ref="G316:G317"/>
    <mergeCell ref="D319:D321"/>
    <mergeCell ref="E319:E321"/>
    <mergeCell ref="F319:F321"/>
    <mergeCell ref="G319:G320"/>
    <mergeCell ref="D310:D312"/>
    <mergeCell ref="E310:E312"/>
    <mergeCell ref="F310:F312"/>
    <mergeCell ref="G310:G311"/>
    <mergeCell ref="D313:D315"/>
    <mergeCell ref="E313:E315"/>
    <mergeCell ref="F313:F315"/>
    <mergeCell ref="G313:G314"/>
    <mergeCell ref="D304:D306"/>
    <mergeCell ref="E304:E306"/>
    <mergeCell ref="F304:F306"/>
    <mergeCell ref="G304:G305"/>
    <mergeCell ref="D307:D309"/>
    <mergeCell ref="E307:E309"/>
    <mergeCell ref="F307:F309"/>
    <mergeCell ref="G307:G308"/>
    <mergeCell ref="D298:D300"/>
    <mergeCell ref="E298:E300"/>
    <mergeCell ref="F298:F300"/>
    <mergeCell ref="G298:G299"/>
    <mergeCell ref="D301:D303"/>
    <mergeCell ref="E301:E303"/>
    <mergeCell ref="F301:F303"/>
    <mergeCell ref="G301:G302"/>
    <mergeCell ref="D292:D294"/>
    <mergeCell ref="E292:E294"/>
    <mergeCell ref="F292:F294"/>
    <mergeCell ref="G292:G293"/>
    <mergeCell ref="D295:D297"/>
    <mergeCell ref="E295:E297"/>
    <mergeCell ref="F295:F297"/>
    <mergeCell ref="G295:G296"/>
    <mergeCell ref="D286:D288"/>
    <mergeCell ref="E286:E288"/>
    <mergeCell ref="F286:F288"/>
    <mergeCell ref="G286:G287"/>
    <mergeCell ref="D289:D291"/>
    <mergeCell ref="E289:E291"/>
    <mergeCell ref="F289:F291"/>
    <mergeCell ref="G289:G290"/>
    <mergeCell ref="F277:L277"/>
    <mergeCell ref="D278:D280"/>
    <mergeCell ref="E278:E280"/>
    <mergeCell ref="F278:F280"/>
    <mergeCell ref="G278:G279"/>
    <mergeCell ref="M278:M281"/>
    <mergeCell ref="D281:D285"/>
    <mergeCell ref="E281:E285"/>
    <mergeCell ref="F281:F285"/>
    <mergeCell ref="G281:G284"/>
    <mergeCell ref="D271:D273"/>
    <mergeCell ref="E271:E273"/>
    <mergeCell ref="F271:F273"/>
    <mergeCell ref="G271:G272"/>
    <mergeCell ref="D274:D276"/>
    <mergeCell ref="E274:E276"/>
    <mergeCell ref="F274:F276"/>
    <mergeCell ref="G274:G275"/>
    <mergeCell ref="D265:D267"/>
    <mergeCell ref="E265:E267"/>
    <mergeCell ref="F265:F267"/>
    <mergeCell ref="G265:G266"/>
    <mergeCell ref="D268:D270"/>
    <mergeCell ref="E268:E270"/>
    <mergeCell ref="F268:F270"/>
    <mergeCell ref="G268:G269"/>
    <mergeCell ref="D259:D261"/>
    <mergeCell ref="E259:E261"/>
    <mergeCell ref="F259:F261"/>
    <mergeCell ref="G259:G260"/>
    <mergeCell ref="D262:D264"/>
    <mergeCell ref="E262:E264"/>
    <mergeCell ref="F262:F264"/>
    <mergeCell ref="G262:G263"/>
    <mergeCell ref="D253:D255"/>
    <mergeCell ref="E253:E255"/>
    <mergeCell ref="F253:F255"/>
    <mergeCell ref="G253:G254"/>
    <mergeCell ref="D256:D258"/>
    <mergeCell ref="E256:E258"/>
    <mergeCell ref="F256:F258"/>
    <mergeCell ref="G256:G257"/>
    <mergeCell ref="D247:D249"/>
    <mergeCell ref="E247:E249"/>
    <mergeCell ref="F247:F249"/>
    <mergeCell ref="G247:G248"/>
    <mergeCell ref="D250:D252"/>
    <mergeCell ref="E250:E252"/>
    <mergeCell ref="F250:F252"/>
    <mergeCell ref="G250:G251"/>
    <mergeCell ref="D241:D243"/>
    <mergeCell ref="E241:E243"/>
    <mergeCell ref="F241:F243"/>
    <mergeCell ref="G241:G242"/>
    <mergeCell ref="D244:D246"/>
    <mergeCell ref="E244:E246"/>
    <mergeCell ref="F244:F246"/>
    <mergeCell ref="G244:G245"/>
    <mergeCell ref="D235:D237"/>
    <mergeCell ref="E235:E237"/>
    <mergeCell ref="F235:F237"/>
    <mergeCell ref="G235:G236"/>
    <mergeCell ref="D238:D240"/>
    <mergeCell ref="E238:E240"/>
    <mergeCell ref="F238:F240"/>
    <mergeCell ref="G238:G239"/>
    <mergeCell ref="D229:D231"/>
    <mergeCell ref="E229:E231"/>
    <mergeCell ref="F229:F231"/>
    <mergeCell ref="G229:G230"/>
    <mergeCell ref="D232:D234"/>
    <mergeCell ref="E232:E234"/>
    <mergeCell ref="F232:F234"/>
    <mergeCell ref="G232:G233"/>
    <mergeCell ref="D223:D225"/>
    <mergeCell ref="E223:E225"/>
    <mergeCell ref="F223:F225"/>
    <mergeCell ref="G223:G224"/>
    <mergeCell ref="D226:D228"/>
    <mergeCell ref="E226:E228"/>
    <mergeCell ref="F226:F228"/>
    <mergeCell ref="G226:G227"/>
    <mergeCell ref="F214:L214"/>
    <mergeCell ref="D215:D217"/>
    <mergeCell ref="E215:E217"/>
    <mergeCell ref="F215:F217"/>
    <mergeCell ref="G215:G216"/>
    <mergeCell ref="M215:M218"/>
    <mergeCell ref="D218:D222"/>
    <mergeCell ref="E218:E222"/>
    <mergeCell ref="F218:F222"/>
    <mergeCell ref="G218:G221"/>
    <mergeCell ref="D208:D210"/>
    <mergeCell ref="E208:E210"/>
    <mergeCell ref="F208:F210"/>
    <mergeCell ref="G208:G209"/>
    <mergeCell ref="D211:D213"/>
    <mergeCell ref="E211:E213"/>
    <mergeCell ref="F211:F213"/>
    <mergeCell ref="G211:G212"/>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F151:L151"/>
    <mergeCell ref="D152:D154"/>
    <mergeCell ref="E152:E154"/>
    <mergeCell ref="F152:F154"/>
    <mergeCell ref="G152:G153"/>
    <mergeCell ref="M152:M155"/>
    <mergeCell ref="D155:D159"/>
    <mergeCell ref="E155:E159"/>
    <mergeCell ref="F155:F159"/>
    <mergeCell ref="G155:G158"/>
    <mergeCell ref="D145:D147"/>
    <mergeCell ref="E145:E147"/>
    <mergeCell ref="F145:F147"/>
    <mergeCell ref="G145:G146"/>
    <mergeCell ref="D148:D150"/>
    <mergeCell ref="E148:E150"/>
    <mergeCell ref="F148:F150"/>
    <mergeCell ref="G148:G149"/>
    <mergeCell ref="D139:D141"/>
    <mergeCell ref="E139:E141"/>
    <mergeCell ref="F139:F141"/>
    <mergeCell ref="G139:G140"/>
    <mergeCell ref="D142:D144"/>
    <mergeCell ref="E142:E144"/>
    <mergeCell ref="F142:F144"/>
    <mergeCell ref="G142:G143"/>
    <mergeCell ref="D133:D135"/>
    <mergeCell ref="E133:E135"/>
    <mergeCell ref="F133:F135"/>
    <mergeCell ref="G133:G134"/>
    <mergeCell ref="D136:D138"/>
    <mergeCell ref="E136:E138"/>
    <mergeCell ref="F136:F138"/>
    <mergeCell ref="G136:G137"/>
    <mergeCell ref="D127:D129"/>
    <mergeCell ref="E127:E129"/>
    <mergeCell ref="F127:F129"/>
    <mergeCell ref="G127:G128"/>
    <mergeCell ref="D130:D132"/>
    <mergeCell ref="E130:E132"/>
    <mergeCell ref="F130:F132"/>
    <mergeCell ref="G130:G131"/>
    <mergeCell ref="D121:D123"/>
    <mergeCell ref="E121:E123"/>
    <mergeCell ref="F121:F123"/>
    <mergeCell ref="G121:G122"/>
    <mergeCell ref="D124:D126"/>
    <mergeCell ref="E124:E126"/>
    <mergeCell ref="F124:F126"/>
    <mergeCell ref="G124:G125"/>
    <mergeCell ref="D115:D117"/>
    <mergeCell ref="E115:E117"/>
    <mergeCell ref="F115:F117"/>
    <mergeCell ref="G115:G116"/>
    <mergeCell ref="D118:D120"/>
    <mergeCell ref="E118:E120"/>
    <mergeCell ref="F118:F120"/>
    <mergeCell ref="G118:G119"/>
    <mergeCell ref="D109:D111"/>
    <mergeCell ref="E109:E111"/>
    <mergeCell ref="F109:F111"/>
    <mergeCell ref="G109:G110"/>
    <mergeCell ref="D112:D114"/>
    <mergeCell ref="E112:E114"/>
    <mergeCell ref="F112:F114"/>
    <mergeCell ref="G112:G113"/>
    <mergeCell ref="D103:D105"/>
    <mergeCell ref="E103:E105"/>
    <mergeCell ref="F103:F105"/>
    <mergeCell ref="G103:G104"/>
    <mergeCell ref="D106:D108"/>
    <mergeCell ref="E106:E108"/>
    <mergeCell ref="F106:F108"/>
    <mergeCell ref="G106:G107"/>
    <mergeCell ref="D97:D99"/>
    <mergeCell ref="E97:E99"/>
    <mergeCell ref="F97:F99"/>
    <mergeCell ref="G97:G98"/>
    <mergeCell ref="D100:D102"/>
    <mergeCell ref="E100:E102"/>
    <mergeCell ref="F100:F102"/>
    <mergeCell ref="G100:G101"/>
    <mergeCell ref="F88:L88"/>
    <mergeCell ref="D89:D91"/>
    <mergeCell ref="E89:E91"/>
    <mergeCell ref="F89:F91"/>
    <mergeCell ref="G89:G90"/>
    <mergeCell ref="M89:M92"/>
    <mergeCell ref="D92:D96"/>
    <mergeCell ref="E92:E96"/>
    <mergeCell ref="F92:F96"/>
    <mergeCell ref="G92:G95"/>
    <mergeCell ref="D83:D85"/>
    <mergeCell ref="E83:E85"/>
    <mergeCell ref="F83:F85"/>
    <mergeCell ref="G83:G84"/>
    <mergeCell ref="F86:L86"/>
    <mergeCell ref="H87:I87"/>
    <mergeCell ref="D77:D79"/>
    <mergeCell ref="E77:E79"/>
    <mergeCell ref="F77:F79"/>
    <mergeCell ref="G77:G78"/>
    <mergeCell ref="D80:D82"/>
    <mergeCell ref="E80:E82"/>
    <mergeCell ref="F80:F82"/>
    <mergeCell ref="G80:G81"/>
    <mergeCell ref="D71:D73"/>
    <mergeCell ref="E71:E73"/>
    <mergeCell ref="F71:F73"/>
    <mergeCell ref="G71:G72"/>
    <mergeCell ref="D74:D76"/>
    <mergeCell ref="E74:E76"/>
    <mergeCell ref="F74:F76"/>
    <mergeCell ref="G74:G75"/>
    <mergeCell ref="D65:D67"/>
    <mergeCell ref="E65:E67"/>
    <mergeCell ref="F65:F67"/>
    <mergeCell ref="G65:G66"/>
    <mergeCell ref="D68:D70"/>
    <mergeCell ref="E68:E70"/>
    <mergeCell ref="F68:F70"/>
    <mergeCell ref="G68:G69"/>
    <mergeCell ref="D59:D61"/>
    <mergeCell ref="E59:E61"/>
    <mergeCell ref="F59:F61"/>
    <mergeCell ref="G59:G60"/>
    <mergeCell ref="D62:D64"/>
    <mergeCell ref="E62:E64"/>
    <mergeCell ref="F62:F64"/>
    <mergeCell ref="G62:G63"/>
    <mergeCell ref="D53:D55"/>
    <mergeCell ref="E53:E55"/>
    <mergeCell ref="F53:F55"/>
    <mergeCell ref="G53:G54"/>
    <mergeCell ref="D56:D58"/>
    <mergeCell ref="E56:E58"/>
    <mergeCell ref="F56:F58"/>
    <mergeCell ref="G56:G57"/>
    <mergeCell ref="D47:D49"/>
    <mergeCell ref="E47:E49"/>
    <mergeCell ref="F47:F49"/>
    <mergeCell ref="G47:G48"/>
    <mergeCell ref="D50:D52"/>
    <mergeCell ref="E50:E52"/>
    <mergeCell ref="F50:F52"/>
    <mergeCell ref="G50:G51"/>
    <mergeCell ref="D41:D43"/>
    <mergeCell ref="E41:E43"/>
    <mergeCell ref="F41:F43"/>
    <mergeCell ref="G41:G42"/>
    <mergeCell ref="D44:D46"/>
    <mergeCell ref="E44:E46"/>
    <mergeCell ref="F44:F46"/>
    <mergeCell ref="G44:G45"/>
    <mergeCell ref="E35:E37"/>
    <mergeCell ref="F35:F37"/>
    <mergeCell ref="G35:G36"/>
    <mergeCell ref="D38:D40"/>
    <mergeCell ref="E38:E40"/>
    <mergeCell ref="F38:F40"/>
    <mergeCell ref="G38:G39"/>
    <mergeCell ref="M24:M85"/>
    <mergeCell ref="D27:D31"/>
    <mergeCell ref="E27:E31"/>
    <mergeCell ref="F27:F31"/>
    <mergeCell ref="G27:G30"/>
    <mergeCell ref="D32:D34"/>
    <mergeCell ref="E32:E34"/>
    <mergeCell ref="F32:F34"/>
    <mergeCell ref="G32:G33"/>
    <mergeCell ref="D35:D37"/>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type="decimal" allowBlank="1" showErrorMessage="1" errorTitle="Ошибка" error="Допускается ввод только действительных чисел!" sqref="K215 K218:K220 K223 K226 K229 K232 K235 K238 K244 K247 K250 K253 K256 K259 K262 K265 K268 K271 K10 K89 K145 K142 K139 K136 K133 K130 K127 K124 K121 K118 K112 K109 K106 K103 K100 K97 K92:K94 K152 K148 K155:K157 K160 K163 K166 K169 K172 K175 K181 K184 K187 K190 K193 K199 K202 K205 K208 K211 K196 K274 K278 K281:K283 K286 K289 K292 K295 K298 K301 K307 K310 K313 K316 K319 K322 K325 K328 K331 K334 K337 K5 K115 K178 K241 K30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2:M153 M215:M216 M23 M89:M90 M278:M27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1:J41 I24:J24 I27:J29 I32:J32 I35:J35 I38:J38 I44:J44 I47:J47 I53:J53 I56:J56 I59:J59 I62:J62 I65:J65 I68:J68 I71:J71 I74:J74 I77:J77 I80:J80 I215:J215 I218:J220 I223:J223 I226:J226 I229:J229 I232:J232 I235:J235 I238:J238 I244:J244 I247:J247 I250:J250 I253:J253 I256:J256 I259:J259 I262:J262 I265:J265 I268:J268 I8:J8 I83:J83 I148:J148 I92:J94 I97:J97 I100:J100 I103:J103 I106:J106 I109:J109 I112:J112 I118:J118 I121:J121 I124:J124 I127:J127 I130:J130 I133:J133 I136:J136 I139:J139 I142:J142 I145:J145 I152:J152 I89:J89 I155:J157 I160:J160 I163:J163 I166:J166 I169:J169 I172:J172 I175:J175 I181:J181 I184:J184 I187:J187 I190:J190 I193:J193 I199:J199 I202:J202 I205:J205 I208:J208 I211:J211 I196:J196 I271:J271 I274:J274 I278:J278 I281:J283 I286:J286 I289:J289 I292:J292 I295:J295 I298:J298 I301:J301 I307:J307 I310:J310 I313:J313 I316:J316 I319:J319 I322:J322 I325:J325 I328:J328 I331:J331 I334:J334 I337:J337 I2:J2 I5:J5 I50:J50 I115:J115 I178:J178 I241:J241 I304:J304"/>
  </dataValidations>
  <hyperlinks>
    <hyperlink ref="L87" r:id="rId1" tooltip="https://eiashmao.admhmao.ru/lk/files/Files/qpZNXj/4665181d-3278-4e9d-a31d-5fabccd47e22"/>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246</vt:i4>
      </vt:variant>
    </vt:vector>
  </HeadingPairs>
  <TitlesOfParts>
    <vt:vector size="248" baseType="lpstr">
      <vt:lpstr>ТС. Т-ТЭ | ТСО</vt:lpstr>
      <vt:lpstr>Предложение</vt:lpstr>
      <vt:lpstr>BLOCK_NOTE_P_TARIFF_B</vt:lpstr>
      <vt:lpstr>BLOCK_NOTE_R_TARIFF_B</vt:lpstr>
      <vt:lpstr>BLOCK_TABLE_P_TARIFF_B</vt:lpstr>
      <vt:lpstr>BLOCK_TABLE_R_TARIFF_B</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et_OFFER_p1</vt:lpstr>
      <vt:lpstr>et_OFFER_p1_0</vt:lpstr>
      <vt:lpstr>et_OFFER_p2</vt:lpstr>
      <vt:lpstr>et_OFFER_p2_0</vt:lpstr>
      <vt:lpstr>et_ver_HEAT_TARIFF_B</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OFFER_DPR</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pIns_ver_HEAT_TARIFF_B</vt:lpstr>
      <vt:lpstr>pt_cs_2</vt:lpstr>
      <vt:lpstr>pt_ist_te_2</vt:lpstr>
      <vt:lpstr>pt_ntar_2</vt:lpstr>
      <vt:lpstr>pt_ter_2</vt:lpstr>
      <vt:lpstr>R_OFFER_ADD_PERIOD_HL_COLUMN_MARKER</vt:lpstr>
      <vt:lpstr>R_OFFER_CHANGE_HL_COLUMN_MARKER</vt:lpstr>
      <vt:lpstr>R_OFFER_DEL_HL_COLUMN_MARKER</vt:lpstr>
      <vt:lpstr>R_OFFER_FLAG_HL_COLUMN_MARKER</vt:lpstr>
      <vt:lpstr>tblEnd_1_OFFER</vt:lpstr>
      <vt:lpstr>tblEnd_1_R_Offer</vt:lpstr>
      <vt:lpstr>tblEnd_1_TARIFF_B</vt:lpstr>
      <vt:lpstr>tblStart_1_OFFER</vt:lpstr>
      <vt:lpstr>tblStart_1_R_Offer</vt:lpstr>
      <vt:lpstr>tblStart_1_TARIFF_B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Борейко Елена Николаевна</dc:creator>
  <cp:lastModifiedBy>Борейко Елена Николаевна</cp:lastModifiedBy>
  <dcterms:created xsi:type="dcterms:W3CDTF">2026-10-05T08:32:43Z</dcterms:created>
  <dcterms:modified xsi:type="dcterms:W3CDTF">2026-10-05T08:33:14Z</dcterms:modified>
</cp:coreProperties>
</file>